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505" activeTab="0"/>
  </bookViews>
  <sheets>
    <sheet name="リレー種目入力用" sheetId="1" r:id="rId1"/>
    <sheet name="relay_kiroku" sheetId="2" state="hidden" r:id="rId2"/>
    <sheet name="情報システム処理用_リレー" sheetId="3" r:id="rId3"/>
  </sheets>
  <definedNames/>
  <calcPr fullCalcOnLoad="1"/>
</workbook>
</file>

<file path=xl/sharedStrings.xml><?xml version="1.0" encoding="utf-8"?>
<sst xmlns="http://schemas.openxmlformats.org/spreadsheetml/2006/main" count="273" uniqueCount="166">
  <si>
    <t>性別</t>
  </si>
  <si>
    <t>種目</t>
  </si>
  <si>
    <t>記録</t>
  </si>
  <si>
    <t>：</t>
  </si>
  <si>
    <t>．</t>
  </si>
  <si>
    <t>出場日</t>
  </si>
  <si>
    <t>学種</t>
  </si>
  <si>
    <t>学年</t>
  </si>
  <si>
    <t>登録番号</t>
  </si>
  <si>
    <t>大会名</t>
  </si>
  <si>
    <t>平成</t>
  </si>
  <si>
    <t>年</t>
  </si>
  <si>
    <t>月</t>
  </si>
  <si>
    <t>m</t>
  </si>
  <si>
    <t>日(</t>
  </si>
  <si>
    <t>)～</t>
  </si>
  <si>
    <t>)</t>
  </si>
  <si>
    <t>/</t>
  </si>
  <si>
    <t>摘要</t>
  </si>
  <si>
    <t>生年月日（西暦）</t>
  </si>
  <si>
    <t>泳者（１泳から順に）</t>
  </si>
  <si>
    <t>種目コード</t>
  </si>
  <si>
    <t>県新</t>
  </si>
  <si>
    <t>県高新</t>
  </si>
  <si>
    <t>県中新</t>
  </si>
  <si>
    <t>学童新</t>
  </si>
  <si>
    <t>1164</t>
  </si>
  <si>
    <t xml:space="preserve"> 1:51.31</t>
  </si>
  <si>
    <t>1165</t>
  </si>
  <si>
    <t xml:space="preserve"> 3:48.61</t>
  </si>
  <si>
    <t xml:space="preserve">        </t>
  </si>
  <si>
    <t>1166</t>
  </si>
  <si>
    <t xml:space="preserve"> 7:55.15</t>
  </si>
  <si>
    <t>1174</t>
  </si>
  <si>
    <t xml:space="preserve"> 2:03.16</t>
  </si>
  <si>
    <t>1175</t>
  </si>
  <si>
    <t xml:space="preserve"> 3:45.92</t>
  </si>
  <si>
    <t xml:space="preserve"> 3:55.16</t>
  </si>
  <si>
    <t xml:space="preserve"> 4:04.73</t>
  </si>
  <si>
    <t>1264</t>
  </si>
  <si>
    <t xml:space="preserve"> 1:52.20</t>
  </si>
  <si>
    <t>1265</t>
  </si>
  <si>
    <t xml:space="preserve"> 3:55.05</t>
  </si>
  <si>
    <t>1274</t>
  </si>
  <si>
    <t xml:space="preserve"> 2:06.49</t>
  </si>
  <si>
    <t>1275</t>
  </si>
  <si>
    <t xml:space="preserve"> 4:19.91</t>
  </si>
  <si>
    <t>2164</t>
  </si>
  <si>
    <t xml:space="preserve"> 1:50.35</t>
  </si>
  <si>
    <t>2165</t>
  </si>
  <si>
    <t>2166</t>
  </si>
  <si>
    <t>2174</t>
  </si>
  <si>
    <t xml:space="preserve"> 2:00.98</t>
  </si>
  <si>
    <t>2175</t>
  </si>
  <si>
    <t>2264</t>
  </si>
  <si>
    <t xml:space="preserve"> 1:55.58</t>
  </si>
  <si>
    <t>2265</t>
  </si>
  <si>
    <t xml:space="preserve"> 3:54.22</t>
  </si>
  <si>
    <t xml:space="preserve"> 3:57.99</t>
  </si>
  <si>
    <t>2274</t>
  </si>
  <si>
    <t>2275</t>
  </si>
  <si>
    <t>通し番号</t>
  </si>
  <si>
    <t>種目ソートコード</t>
  </si>
  <si>
    <t>距離</t>
  </si>
  <si>
    <t>事由</t>
  </si>
  <si>
    <t>チーム名</t>
  </si>
  <si>
    <t>所属</t>
  </si>
  <si>
    <t>泳者１</t>
  </si>
  <si>
    <t>泳者２</t>
  </si>
  <si>
    <t>泳者３</t>
  </si>
  <si>
    <t>泳者４</t>
  </si>
  <si>
    <t>学種</t>
  </si>
  <si>
    <t>開催場所</t>
  </si>
  <si>
    <t>開催月日</t>
  </si>
  <si>
    <t>水路</t>
  </si>
  <si>
    <t>所属県</t>
  </si>
  <si>
    <t>学種コード</t>
  </si>
  <si>
    <t>県記録</t>
  </si>
  <si>
    <t>県記録チェック</t>
  </si>
  <si>
    <t>学種別記録</t>
  </si>
  <si>
    <t>長  野</t>
  </si>
  <si>
    <t>プ－ル（</t>
  </si>
  <si>
    <t>m)</t>
  </si>
  <si>
    <t>大会名：</t>
  </si>
  <si>
    <t>期間：</t>
  </si>
  <si>
    <t>会場：</t>
  </si>
  <si>
    <t>登録団体番号：</t>
  </si>
  <si>
    <t>所属名（略称）：</t>
  </si>
  <si>
    <t>報告者氏名：</t>
  </si>
  <si>
    <t>県記録証</t>
  </si>
  <si>
    <t>日</t>
  </si>
  <si>
    <t>月</t>
  </si>
  <si>
    <t xml:space="preserve"> 1:52.63</t>
  </si>
  <si>
    <t xml:space="preserve"> 4:20.34</t>
  </si>
  <si>
    <t xml:space="preserve"> 7:40.78</t>
  </si>
  <si>
    <t xml:space="preserve"> 3:48.15</t>
  </si>
  <si>
    <t xml:space="preserve"> 3:48.50</t>
  </si>
  <si>
    <t xml:space="preserve"> 4:18.31</t>
  </si>
  <si>
    <t xml:space="preserve"> 1:42.57</t>
  </si>
  <si>
    <t xml:space="preserve"> 4:29.18</t>
  </si>
  <si>
    <t xml:space="preserve"> 1:50.30</t>
  </si>
  <si>
    <t xml:space="preserve"> 5:17.97</t>
  </si>
  <si>
    <t xml:space="preserve"> 4:31.97</t>
  </si>
  <si>
    <t>1266</t>
  </si>
  <si>
    <t xml:space="preserve"> 5:06.69</t>
  </si>
  <si>
    <t>1364</t>
  </si>
  <si>
    <t xml:space="preserve"> 1:49.44</t>
  </si>
  <si>
    <t>1365</t>
  </si>
  <si>
    <t xml:space="preserve"> 5:46.21</t>
  </si>
  <si>
    <t>1374</t>
  </si>
  <si>
    <t xml:space="preserve"> 2:02.51</t>
  </si>
  <si>
    <t>1375</t>
  </si>
  <si>
    <t xml:space="preserve"> 4:17.68</t>
  </si>
  <si>
    <t xml:space="preserve"> 1:37.85</t>
  </si>
  <si>
    <t xml:space="preserve"> 1:42.31</t>
  </si>
  <si>
    <t xml:space="preserve"> 3:26.78</t>
  </si>
  <si>
    <t xml:space="preserve"> 3:36.29</t>
  </si>
  <si>
    <t xml:space="preserve"> 7:36.89</t>
  </si>
  <si>
    <t xml:space="preserve"> 1:50.87</t>
  </si>
  <si>
    <t xml:space="preserve"> 3:59.15</t>
  </si>
  <si>
    <t xml:space="preserve"> 1:50.46</t>
  </si>
  <si>
    <t>2266</t>
  </si>
  <si>
    <t xml:space="preserve"> 2:00.34</t>
  </si>
  <si>
    <t>2364</t>
  </si>
  <si>
    <t>2365</t>
  </si>
  <si>
    <t>2374</t>
  </si>
  <si>
    <t>2375</t>
  </si>
  <si>
    <t>1:50</t>
  </si>
  <si>
    <t>2016年度　全国・県外競技会　リレー種目　県記録報告書</t>
  </si>
  <si>
    <t xml:space="preserve"> 1:31.25</t>
  </si>
  <si>
    <t xml:space="preserve"> 1:38.74</t>
  </si>
  <si>
    <t xml:space="preserve"> 3:35.32</t>
  </si>
  <si>
    <t xml:space="preserve"> 1:47.98</t>
  </si>
  <si>
    <t xml:space="preserve"> 1:47.00</t>
  </si>
  <si>
    <t xml:space="preserve"> 1:54.05</t>
  </si>
  <si>
    <t xml:space="preserve"> 2:01.10</t>
  </si>
  <si>
    <t xml:space="preserve"> 4:08.30</t>
  </si>
  <si>
    <t xml:space="preserve"> 2:02.02</t>
  </si>
  <si>
    <t xml:space="preserve"> 2:03.98</t>
  </si>
  <si>
    <t xml:space="preserve"> 2:13.34</t>
  </si>
  <si>
    <t xml:space="preserve"> 4:35.83</t>
  </si>
  <si>
    <t xml:space="preserve"> 1:47.49</t>
  </si>
  <si>
    <t xml:space="preserve"> 1:50.51</t>
  </si>
  <si>
    <t xml:space="preserve"> 2:06.73</t>
  </si>
  <si>
    <t xml:space="preserve"> 3:51.95</t>
  </si>
  <si>
    <t xml:space="preserve"> 4:23.74</t>
  </si>
  <si>
    <t xml:space="preserve"> 2:01.73</t>
  </si>
  <si>
    <t xml:space="preserve"> 2:24.79</t>
  </si>
  <si>
    <t xml:space="preserve"> 4:18.98</t>
  </si>
  <si>
    <t xml:space="preserve"> 4:35.86</t>
  </si>
  <si>
    <t xml:space="preserve"> 1:36.50</t>
  </si>
  <si>
    <t xml:space="preserve"> 1:45.57</t>
  </si>
  <si>
    <t xml:space="preserve"> 1:46.62</t>
  </si>
  <si>
    <t xml:space="preserve"> 3:45.38</t>
  </si>
  <si>
    <t xml:space="preserve"> 1:47.26</t>
  </si>
  <si>
    <t xml:space="preserve"> 1:51.62</t>
  </si>
  <si>
    <t xml:space="preserve"> 1:57.44</t>
  </si>
  <si>
    <t xml:space="preserve"> 2:01.28</t>
  </si>
  <si>
    <t xml:space="preserve"> 2:03.53</t>
  </si>
  <si>
    <t xml:space="preserve"> 4:11.35</t>
  </si>
  <si>
    <t xml:space="preserve"> 1:43.04</t>
  </si>
  <si>
    <t xml:space="preserve"> 1:50.07</t>
  </si>
  <si>
    <t xml:space="preserve"> 2:07.32</t>
  </si>
  <si>
    <t xml:space="preserve"> 1:54.72</t>
  </si>
  <si>
    <t xml:space="preserve"> 1:58.51</t>
  </si>
  <si>
    <t xml:space="preserve"> 2:26.57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</si>
</sst>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2" xfId="0" applyBorder="1" applyAlignment="1">
      <alignment horizontal="distributed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2" borderId="29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0" borderId="1" xfId="0" applyFont="1" applyBorder="1" applyAlignment="1">
      <alignment horizontal="right"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2" borderId="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workbookViewId="0" topLeftCell="A1">
      <selection activeCell="B4" sqref="B4:J4"/>
    </sheetView>
  </sheetViews>
  <sheetFormatPr defaultColWidth="9.00390625" defaultRowHeight="13.5"/>
  <cols>
    <col min="1" max="1" width="8.75390625" style="0" customWidth="1"/>
    <col min="2" max="2" width="3.875" style="0" customWidth="1"/>
    <col min="3" max="3" width="3.375" style="0" customWidth="1"/>
    <col min="4" max="4" width="2.625" style="0" customWidth="1"/>
    <col min="5" max="5" width="3.375" style="0" customWidth="1"/>
    <col min="6" max="6" width="2.625" style="0" customWidth="1"/>
    <col min="7" max="8" width="3.375" style="0" customWidth="1"/>
    <col min="9" max="9" width="2.625" style="0" customWidth="1"/>
    <col min="10" max="10" width="3.125" style="0" customWidth="1"/>
    <col min="11" max="11" width="1.875" style="0" customWidth="1"/>
    <col min="12" max="12" width="2.50390625" style="0" customWidth="1"/>
    <col min="13" max="13" width="2.875" style="0" customWidth="1"/>
    <col min="14" max="15" width="1.875" style="0" customWidth="1"/>
    <col min="16" max="16" width="3.375" style="0" customWidth="1"/>
    <col min="17" max="17" width="2.75390625" style="0" customWidth="1"/>
    <col min="18" max="18" width="3.375" style="0" customWidth="1"/>
    <col min="19" max="19" width="6.625" style="0" customWidth="1"/>
    <col min="20" max="20" width="17.625" style="0" customWidth="1"/>
    <col min="21" max="21" width="8.125" style="0" customWidth="1"/>
    <col min="22" max="22" width="5.375" style="0" customWidth="1"/>
    <col min="23" max="23" width="9.875" style="0" customWidth="1"/>
    <col min="24" max="24" width="7.50390625" style="0" customWidth="1"/>
    <col min="25" max="25" width="1.75390625" style="0" customWidth="1"/>
    <col min="26" max="26" width="2.875" style="0" customWidth="1"/>
    <col min="27" max="27" width="1.75390625" style="0" customWidth="1"/>
    <col min="28" max="29" width="2.875" style="0" customWidth="1"/>
    <col min="30" max="30" width="2.50390625" style="0" customWidth="1"/>
    <col min="31" max="31" width="2.875" style="0" customWidth="1"/>
    <col min="32" max="32" width="2.50390625" style="0" customWidth="1"/>
    <col min="33" max="33" width="2.875" style="0" customWidth="1"/>
    <col min="34" max="34" width="2.50390625" style="0" customWidth="1"/>
  </cols>
  <sheetData>
    <row r="1" spans="1:34" ht="21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26:34" ht="13.5">
      <c r="Z2" s="69" t="s">
        <v>10</v>
      </c>
      <c r="AA2" s="69"/>
      <c r="AB2" s="69"/>
      <c r="AC2" s="6"/>
      <c r="AD2" s="26" t="s">
        <v>11</v>
      </c>
      <c r="AE2" s="6"/>
      <c r="AF2" s="26" t="s">
        <v>91</v>
      </c>
      <c r="AG2" s="6"/>
      <c r="AH2" s="26" t="s">
        <v>90</v>
      </c>
    </row>
    <row r="4" spans="1:22" ht="13.5">
      <c r="A4" s="2" t="s">
        <v>83</v>
      </c>
      <c r="B4" s="66"/>
      <c r="C4" s="66"/>
      <c r="D4" s="66"/>
      <c r="E4" s="66"/>
      <c r="F4" s="66"/>
      <c r="G4" s="66"/>
      <c r="H4" s="66"/>
      <c r="I4" s="66"/>
      <c r="J4" s="66"/>
      <c r="T4" s="2" t="s">
        <v>86</v>
      </c>
      <c r="U4" s="66"/>
      <c r="V4" s="66"/>
    </row>
    <row r="7" spans="1:23" ht="13.5">
      <c r="A7" s="2" t="s">
        <v>84</v>
      </c>
      <c r="B7" t="s">
        <v>10</v>
      </c>
      <c r="C7" s="6"/>
      <c r="D7" t="s">
        <v>11</v>
      </c>
      <c r="E7" s="6"/>
      <c r="F7" t="s">
        <v>12</v>
      </c>
      <c r="G7" s="6"/>
      <c r="H7" t="s">
        <v>14</v>
      </c>
      <c r="I7" s="1">
        <f>DATE(1988+C7,E7,G7)</f>
        <v>32111</v>
      </c>
      <c r="J7" t="s">
        <v>15</v>
      </c>
      <c r="K7" s="68"/>
      <c r="L7" s="68"/>
      <c r="M7" t="s">
        <v>12</v>
      </c>
      <c r="N7" s="68"/>
      <c r="O7" s="68"/>
      <c r="P7" t="s">
        <v>14</v>
      </c>
      <c r="Q7" s="1">
        <f>IF(ISBLANK(N7),"",DATE(1988+C7,L7,O7))</f>
      </c>
      <c r="R7" t="s">
        <v>16</v>
      </c>
      <c r="T7" s="2" t="s">
        <v>87</v>
      </c>
      <c r="U7" s="66"/>
      <c r="V7" s="66"/>
      <c r="W7" s="66"/>
    </row>
    <row r="10" spans="1:23" ht="13.5">
      <c r="A10" s="2" t="s">
        <v>85</v>
      </c>
      <c r="B10" s="66"/>
      <c r="C10" s="66"/>
      <c r="D10" s="66"/>
      <c r="E10" s="66"/>
      <c r="F10" s="66"/>
      <c r="G10" s="66"/>
      <c r="H10" s="66"/>
      <c r="I10" s="66"/>
      <c r="J10" s="66"/>
      <c r="L10" s="67" t="s">
        <v>81</v>
      </c>
      <c r="M10" s="67"/>
      <c r="N10" s="67"/>
      <c r="O10" s="67"/>
      <c r="P10" s="72" t="s">
        <v>127</v>
      </c>
      <c r="Q10" s="72"/>
      <c r="R10" s="5" t="s">
        <v>82</v>
      </c>
      <c r="S10" s="5"/>
      <c r="T10" s="2" t="s">
        <v>88</v>
      </c>
      <c r="U10" s="66"/>
      <c r="V10" s="66"/>
      <c r="W10" s="66"/>
    </row>
    <row r="12" spans="1:34" ht="13.5">
      <c r="A12" s="7" t="s">
        <v>0</v>
      </c>
      <c r="B12" s="71" t="s">
        <v>1</v>
      </c>
      <c r="C12" s="71"/>
      <c r="D12" s="71"/>
      <c r="E12" s="71"/>
      <c r="F12" s="71"/>
      <c r="G12" s="71"/>
      <c r="H12" s="71"/>
      <c r="I12" s="71" t="s">
        <v>2</v>
      </c>
      <c r="J12" s="71"/>
      <c r="K12" s="71"/>
      <c r="L12" s="71"/>
      <c r="M12" s="71"/>
      <c r="N12" s="71"/>
      <c r="O12" s="71"/>
      <c r="P12" s="71"/>
      <c r="Q12" s="71" t="s">
        <v>6</v>
      </c>
      <c r="R12" s="71"/>
      <c r="S12" s="7" t="s">
        <v>5</v>
      </c>
      <c r="T12" s="7" t="s">
        <v>20</v>
      </c>
      <c r="U12" s="7" t="s">
        <v>6</v>
      </c>
      <c r="V12" s="7" t="s">
        <v>7</v>
      </c>
      <c r="W12" s="7" t="s">
        <v>8</v>
      </c>
      <c r="X12" s="71" t="s">
        <v>19</v>
      </c>
      <c r="Y12" s="71"/>
      <c r="Z12" s="71"/>
      <c r="AA12" s="71"/>
      <c r="AB12" s="71"/>
      <c r="AC12" s="73" t="s">
        <v>18</v>
      </c>
      <c r="AD12" s="74"/>
      <c r="AE12" s="75"/>
      <c r="AF12" s="76" t="s">
        <v>89</v>
      </c>
      <c r="AG12" s="77"/>
      <c r="AH12" s="78"/>
    </row>
    <row r="13" spans="1:34" ht="13.5">
      <c r="A13" s="28"/>
      <c r="B13" s="40"/>
      <c r="C13" s="41"/>
      <c r="D13" s="46" t="s">
        <v>13</v>
      </c>
      <c r="E13" s="49"/>
      <c r="F13" s="49"/>
      <c r="G13" s="49"/>
      <c r="H13" s="50"/>
      <c r="I13" s="55"/>
      <c r="J13" s="27"/>
      <c r="K13" s="46" t="s">
        <v>3</v>
      </c>
      <c r="L13" s="27"/>
      <c r="M13" s="27"/>
      <c r="N13" s="46" t="s">
        <v>4</v>
      </c>
      <c r="O13" s="27"/>
      <c r="P13" s="60"/>
      <c r="Q13" s="63"/>
      <c r="R13" s="63"/>
      <c r="S13" s="28"/>
      <c r="T13" s="11"/>
      <c r="U13" s="8"/>
      <c r="V13" s="8"/>
      <c r="W13" s="8"/>
      <c r="X13" s="14"/>
      <c r="Y13" s="15" t="s">
        <v>17</v>
      </c>
      <c r="Z13" s="16"/>
      <c r="AA13" s="15" t="s">
        <v>17</v>
      </c>
      <c r="AB13" s="17"/>
      <c r="AC13" s="31">
        <f>IF(ISERROR('情報システム処理用_リレー'!Y2),"",'情報システム処理用_リレー'!Y2)</f>
      </c>
      <c r="AD13" s="32"/>
      <c r="AE13" s="33"/>
      <c r="AF13" s="79"/>
      <c r="AG13" s="79"/>
      <c r="AH13" s="79"/>
    </row>
    <row r="14" spans="1:34" ht="13.5">
      <c r="A14" s="29"/>
      <c r="B14" s="42"/>
      <c r="C14" s="43"/>
      <c r="D14" s="47"/>
      <c r="E14" s="51"/>
      <c r="F14" s="51"/>
      <c r="G14" s="51"/>
      <c r="H14" s="52"/>
      <c r="I14" s="56"/>
      <c r="J14" s="57"/>
      <c r="K14" s="47"/>
      <c r="L14" s="57"/>
      <c r="M14" s="57"/>
      <c r="N14" s="47"/>
      <c r="O14" s="57"/>
      <c r="P14" s="61"/>
      <c r="Q14" s="64"/>
      <c r="R14" s="64"/>
      <c r="S14" s="29"/>
      <c r="T14" s="12"/>
      <c r="U14" s="9"/>
      <c r="V14" s="9"/>
      <c r="W14" s="9"/>
      <c r="X14" s="18"/>
      <c r="Y14" s="19" t="s">
        <v>17</v>
      </c>
      <c r="Z14" s="20"/>
      <c r="AA14" s="19" t="s">
        <v>17</v>
      </c>
      <c r="AB14" s="21"/>
      <c r="AC14" s="34"/>
      <c r="AD14" s="35"/>
      <c r="AE14" s="36"/>
      <c r="AF14" s="79"/>
      <c r="AG14" s="79"/>
      <c r="AH14" s="79"/>
    </row>
    <row r="15" spans="1:34" ht="13.5">
      <c r="A15" s="29"/>
      <c r="B15" s="42"/>
      <c r="C15" s="43"/>
      <c r="D15" s="47"/>
      <c r="E15" s="51"/>
      <c r="F15" s="51"/>
      <c r="G15" s="51"/>
      <c r="H15" s="52"/>
      <c r="I15" s="56"/>
      <c r="J15" s="57"/>
      <c r="K15" s="47"/>
      <c r="L15" s="57"/>
      <c r="M15" s="57"/>
      <c r="N15" s="47"/>
      <c r="O15" s="57"/>
      <c r="P15" s="61"/>
      <c r="Q15" s="64"/>
      <c r="R15" s="64"/>
      <c r="S15" s="29"/>
      <c r="T15" s="12"/>
      <c r="U15" s="9"/>
      <c r="V15" s="9"/>
      <c r="W15" s="9"/>
      <c r="X15" s="18"/>
      <c r="Y15" s="19" t="s">
        <v>17</v>
      </c>
      <c r="Z15" s="20"/>
      <c r="AA15" s="19" t="s">
        <v>17</v>
      </c>
      <c r="AB15" s="21"/>
      <c r="AC15" s="34"/>
      <c r="AD15" s="35"/>
      <c r="AE15" s="36"/>
      <c r="AF15" s="79"/>
      <c r="AG15" s="79"/>
      <c r="AH15" s="79"/>
    </row>
    <row r="16" spans="1:34" ht="13.5">
      <c r="A16" s="30"/>
      <c r="B16" s="44"/>
      <c r="C16" s="45"/>
      <c r="D16" s="48"/>
      <c r="E16" s="53"/>
      <c r="F16" s="53"/>
      <c r="G16" s="53"/>
      <c r="H16" s="54"/>
      <c r="I16" s="58"/>
      <c r="J16" s="59"/>
      <c r="K16" s="48"/>
      <c r="L16" s="59"/>
      <c r="M16" s="59"/>
      <c r="N16" s="48"/>
      <c r="O16" s="59"/>
      <c r="P16" s="62"/>
      <c r="Q16" s="65"/>
      <c r="R16" s="65"/>
      <c r="S16" s="30"/>
      <c r="T16" s="13"/>
      <c r="U16" s="10"/>
      <c r="V16" s="10"/>
      <c r="W16" s="10"/>
      <c r="X16" s="22"/>
      <c r="Y16" s="23" t="s">
        <v>17</v>
      </c>
      <c r="Z16" s="24"/>
      <c r="AA16" s="23" t="s">
        <v>17</v>
      </c>
      <c r="AB16" s="25"/>
      <c r="AC16" s="37"/>
      <c r="AD16" s="38"/>
      <c r="AE16" s="39"/>
      <c r="AF16" s="79"/>
      <c r="AG16" s="79"/>
      <c r="AH16" s="79"/>
    </row>
    <row r="17" spans="1:34" ht="13.5">
      <c r="A17" s="28"/>
      <c r="B17" s="40"/>
      <c r="C17" s="41"/>
      <c r="D17" s="46" t="s">
        <v>13</v>
      </c>
      <c r="E17" s="49"/>
      <c r="F17" s="49"/>
      <c r="G17" s="49"/>
      <c r="H17" s="50"/>
      <c r="I17" s="55"/>
      <c r="J17" s="27"/>
      <c r="K17" s="46" t="s">
        <v>3</v>
      </c>
      <c r="L17" s="27"/>
      <c r="M17" s="27"/>
      <c r="N17" s="46" t="s">
        <v>4</v>
      </c>
      <c r="O17" s="27"/>
      <c r="P17" s="60"/>
      <c r="Q17" s="63"/>
      <c r="R17" s="63"/>
      <c r="S17" s="28"/>
      <c r="T17" s="11"/>
      <c r="U17" s="8"/>
      <c r="V17" s="8"/>
      <c r="W17" s="8"/>
      <c r="X17" s="14"/>
      <c r="Y17" s="15" t="s">
        <v>17</v>
      </c>
      <c r="Z17" s="16"/>
      <c r="AA17" s="15" t="s">
        <v>17</v>
      </c>
      <c r="AB17" s="17"/>
      <c r="AC17" s="31">
        <f>IF(ISERROR('情報システム処理用_リレー'!Y3),"",'情報システム処理用_リレー'!Y3)</f>
      </c>
      <c r="AD17" s="32"/>
      <c r="AE17" s="33"/>
      <c r="AF17" s="79"/>
      <c r="AG17" s="79"/>
      <c r="AH17" s="79"/>
    </row>
    <row r="18" spans="1:34" ht="13.5">
      <c r="A18" s="29"/>
      <c r="B18" s="42"/>
      <c r="C18" s="43"/>
      <c r="D18" s="47"/>
      <c r="E18" s="51"/>
      <c r="F18" s="51"/>
      <c r="G18" s="51"/>
      <c r="H18" s="52"/>
      <c r="I18" s="56"/>
      <c r="J18" s="57"/>
      <c r="K18" s="47"/>
      <c r="L18" s="57"/>
      <c r="M18" s="57"/>
      <c r="N18" s="47"/>
      <c r="O18" s="57"/>
      <c r="P18" s="61"/>
      <c r="Q18" s="64"/>
      <c r="R18" s="64"/>
      <c r="S18" s="29"/>
      <c r="T18" s="12"/>
      <c r="U18" s="9"/>
      <c r="V18" s="9"/>
      <c r="W18" s="9"/>
      <c r="X18" s="18"/>
      <c r="Y18" s="19" t="s">
        <v>17</v>
      </c>
      <c r="Z18" s="20"/>
      <c r="AA18" s="19" t="s">
        <v>17</v>
      </c>
      <c r="AB18" s="21"/>
      <c r="AC18" s="34"/>
      <c r="AD18" s="35"/>
      <c r="AE18" s="36"/>
      <c r="AF18" s="79"/>
      <c r="AG18" s="79"/>
      <c r="AH18" s="79"/>
    </row>
    <row r="19" spans="1:34" ht="13.5">
      <c r="A19" s="29"/>
      <c r="B19" s="42"/>
      <c r="C19" s="43"/>
      <c r="D19" s="47"/>
      <c r="E19" s="51"/>
      <c r="F19" s="51"/>
      <c r="G19" s="51"/>
      <c r="H19" s="52"/>
      <c r="I19" s="56"/>
      <c r="J19" s="57"/>
      <c r="K19" s="47"/>
      <c r="L19" s="57"/>
      <c r="M19" s="57"/>
      <c r="N19" s="47"/>
      <c r="O19" s="57"/>
      <c r="P19" s="61"/>
      <c r="Q19" s="64"/>
      <c r="R19" s="64"/>
      <c r="S19" s="29"/>
      <c r="T19" s="12"/>
      <c r="U19" s="9"/>
      <c r="V19" s="9"/>
      <c r="W19" s="9"/>
      <c r="X19" s="18"/>
      <c r="Y19" s="19" t="s">
        <v>17</v>
      </c>
      <c r="Z19" s="20"/>
      <c r="AA19" s="19" t="s">
        <v>17</v>
      </c>
      <c r="AB19" s="21"/>
      <c r="AC19" s="34"/>
      <c r="AD19" s="35"/>
      <c r="AE19" s="36"/>
      <c r="AF19" s="79"/>
      <c r="AG19" s="79"/>
      <c r="AH19" s="79"/>
    </row>
    <row r="20" spans="1:34" ht="13.5">
      <c r="A20" s="30"/>
      <c r="B20" s="44"/>
      <c r="C20" s="45"/>
      <c r="D20" s="48"/>
      <c r="E20" s="53"/>
      <c r="F20" s="53"/>
      <c r="G20" s="53"/>
      <c r="H20" s="54"/>
      <c r="I20" s="58"/>
      <c r="J20" s="59"/>
      <c r="K20" s="48"/>
      <c r="L20" s="59"/>
      <c r="M20" s="59"/>
      <c r="N20" s="48"/>
      <c r="O20" s="59"/>
      <c r="P20" s="62"/>
      <c r="Q20" s="65"/>
      <c r="R20" s="65"/>
      <c r="S20" s="30"/>
      <c r="T20" s="13"/>
      <c r="U20" s="10"/>
      <c r="V20" s="10"/>
      <c r="W20" s="10"/>
      <c r="X20" s="22"/>
      <c r="Y20" s="23" t="s">
        <v>17</v>
      </c>
      <c r="Z20" s="24"/>
      <c r="AA20" s="23" t="s">
        <v>17</v>
      </c>
      <c r="AB20" s="25"/>
      <c r="AC20" s="37"/>
      <c r="AD20" s="38"/>
      <c r="AE20" s="39"/>
      <c r="AF20" s="79"/>
      <c r="AG20" s="79"/>
      <c r="AH20" s="79"/>
    </row>
    <row r="21" spans="1:34" ht="13.5">
      <c r="A21" s="28"/>
      <c r="B21" s="40"/>
      <c r="C21" s="41"/>
      <c r="D21" s="46" t="s">
        <v>13</v>
      </c>
      <c r="E21" s="49"/>
      <c r="F21" s="49"/>
      <c r="G21" s="49"/>
      <c r="H21" s="50"/>
      <c r="I21" s="55"/>
      <c r="J21" s="27"/>
      <c r="K21" s="46" t="s">
        <v>3</v>
      </c>
      <c r="L21" s="27"/>
      <c r="M21" s="27"/>
      <c r="N21" s="46" t="s">
        <v>4</v>
      </c>
      <c r="O21" s="27"/>
      <c r="P21" s="60"/>
      <c r="Q21" s="63"/>
      <c r="R21" s="63"/>
      <c r="S21" s="28"/>
      <c r="T21" s="11"/>
      <c r="U21" s="8"/>
      <c r="V21" s="8"/>
      <c r="W21" s="8"/>
      <c r="X21" s="14"/>
      <c r="Y21" s="15" t="s">
        <v>17</v>
      </c>
      <c r="Z21" s="16"/>
      <c r="AA21" s="15" t="s">
        <v>17</v>
      </c>
      <c r="AB21" s="17"/>
      <c r="AC21" s="31">
        <f>IF(ISERROR('情報システム処理用_リレー'!Y4),"",'情報システム処理用_リレー'!Y4)</f>
      </c>
      <c r="AD21" s="32"/>
      <c r="AE21" s="33"/>
      <c r="AF21" s="79"/>
      <c r="AG21" s="79"/>
      <c r="AH21" s="79"/>
    </row>
    <row r="22" spans="1:34" ht="13.5">
      <c r="A22" s="29"/>
      <c r="B22" s="42"/>
      <c r="C22" s="43"/>
      <c r="D22" s="47"/>
      <c r="E22" s="51"/>
      <c r="F22" s="51"/>
      <c r="G22" s="51"/>
      <c r="H22" s="52"/>
      <c r="I22" s="56"/>
      <c r="J22" s="57"/>
      <c r="K22" s="47"/>
      <c r="L22" s="57"/>
      <c r="M22" s="57"/>
      <c r="N22" s="47"/>
      <c r="O22" s="57"/>
      <c r="P22" s="61"/>
      <c r="Q22" s="64"/>
      <c r="R22" s="64"/>
      <c r="S22" s="29"/>
      <c r="T22" s="12"/>
      <c r="U22" s="9"/>
      <c r="V22" s="9"/>
      <c r="W22" s="9"/>
      <c r="X22" s="18"/>
      <c r="Y22" s="19" t="s">
        <v>17</v>
      </c>
      <c r="Z22" s="20"/>
      <c r="AA22" s="19" t="s">
        <v>17</v>
      </c>
      <c r="AB22" s="21"/>
      <c r="AC22" s="34"/>
      <c r="AD22" s="35"/>
      <c r="AE22" s="36"/>
      <c r="AF22" s="79"/>
      <c r="AG22" s="79"/>
      <c r="AH22" s="79"/>
    </row>
    <row r="23" spans="1:34" ht="13.5">
      <c r="A23" s="29"/>
      <c r="B23" s="42"/>
      <c r="C23" s="43"/>
      <c r="D23" s="47"/>
      <c r="E23" s="51"/>
      <c r="F23" s="51"/>
      <c r="G23" s="51"/>
      <c r="H23" s="52"/>
      <c r="I23" s="56"/>
      <c r="J23" s="57"/>
      <c r="K23" s="47"/>
      <c r="L23" s="57"/>
      <c r="M23" s="57"/>
      <c r="N23" s="47"/>
      <c r="O23" s="57"/>
      <c r="P23" s="61"/>
      <c r="Q23" s="64"/>
      <c r="R23" s="64"/>
      <c r="S23" s="29"/>
      <c r="T23" s="12"/>
      <c r="U23" s="9"/>
      <c r="V23" s="9"/>
      <c r="W23" s="9"/>
      <c r="X23" s="18"/>
      <c r="Y23" s="19" t="s">
        <v>17</v>
      </c>
      <c r="Z23" s="20"/>
      <c r="AA23" s="19" t="s">
        <v>17</v>
      </c>
      <c r="AB23" s="21"/>
      <c r="AC23" s="34"/>
      <c r="AD23" s="35"/>
      <c r="AE23" s="36"/>
      <c r="AF23" s="79"/>
      <c r="AG23" s="79"/>
      <c r="AH23" s="79"/>
    </row>
    <row r="24" spans="1:34" ht="13.5">
      <c r="A24" s="30"/>
      <c r="B24" s="44"/>
      <c r="C24" s="45"/>
      <c r="D24" s="48"/>
      <c r="E24" s="53"/>
      <c r="F24" s="53"/>
      <c r="G24" s="53"/>
      <c r="H24" s="54"/>
      <c r="I24" s="58"/>
      <c r="J24" s="59"/>
      <c r="K24" s="48"/>
      <c r="L24" s="59"/>
      <c r="M24" s="59"/>
      <c r="N24" s="48"/>
      <c r="O24" s="59"/>
      <c r="P24" s="62"/>
      <c r="Q24" s="65"/>
      <c r="R24" s="65"/>
      <c r="S24" s="30"/>
      <c r="T24" s="13"/>
      <c r="U24" s="10"/>
      <c r="V24" s="10"/>
      <c r="W24" s="10"/>
      <c r="X24" s="22"/>
      <c r="Y24" s="23" t="s">
        <v>17</v>
      </c>
      <c r="Z24" s="24"/>
      <c r="AA24" s="23" t="s">
        <v>17</v>
      </c>
      <c r="AB24" s="25"/>
      <c r="AC24" s="37"/>
      <c r="AD24" s="38"/>
      <c r="AE24" s="39"/>
      <c r="AF24" s="79"/>
      <c r="AG24" s="79"/>
      <c r="AH24" s="79"/>
    </row>
    <row r="25" spans="1:34" ht="13.5">
      <c r="A25" s="28"/>
      <c r="B25" s="40"/>
      <c r="C25" s="41"/>
      <c r="D25" s="46" t="s">
        <v>13</v>
      </c>
      <c r="E25" s="49"/>
      <c r="F25" s="49"/>
      <c r="G25" s="49"/>
      <c r="H25" s="50"/>
      <c r="I25" s="55"/>
      <c r="J25" s="27"/>
      <c r="K25" s="46" t="s">
        <v>3</v>
      </c>
      <c r="L25" s="27"/>
      <c r="M25" s="27"/>
      <c r="N25" s="46" t="s">
        <v>4</v>
      </c>
      <c r="O25" s="27"/>
      <c r="P25" s="60"/>
      <c r="Q25" s="63"/>
      <c r="R25" s="63"/>
      <c r="S25" s="28"/>
      <c r="T25" s="11"/>
      <c r="U25" s="8"/>
      <c r="V25" s="8"/>
      <c r="W25" s="8"/>
      <c r="X25" s="14"/>
      <c r="Y25" s="15" t="s">
        <v>17</v>
      </c>
      <c r="Z25" s="16"/>
      <c r="AA25" s="15" t="s">
        <v>17</v>
      </c>
      <c r="AB25" s="17"/>
      <c r="AC25" s="31">
        <f>IF(ISERROR('情報システム処理用_リレー'!Y5),"",'情報システム処理用_リレー'!Y5)</f>
      </c>
      <c r="AD25" s="32"/>
      <c r="AE25" s="33"/>
      <c r="AF25" s="79"/>
      <c r="AG25" s="79"/>
      <c r="AH25" s="79"/>
    </row>
    <row r="26" spans="1:34" ht="13.5">
      <c r="A26" s="29"/>
      <c r="B26" s="42"/>
      <c r="C26" s="43"/>
      <c r="D26" s="47"/>
      <c r="E26" s="51"/>
      <c r="F26" s="51"/>
      <c r="G26" s="51"/>
      <c r="H26" s="52"/>
      <c r="I26" s="56"/>
      <c r="J26" s="57"/>
      <c r="K26" s="47"/>
      <c r="L26" s="57"/>
      <c r="M26" s="57"/>
      <c r="N26" s="47"/>
      <c r="O26" s="57"/>
      <c r="P26" s="61"/>
      <c r="Q26" s="64"/>
      <c r="R26" s="64"/>
      <c r="S26" s="29"/>
      <c r="T26" s="12"/>
      <c r="U26" s="9"/>
      <c r="V26" s="9"/>
      <c r="W26" s="9"/>
      <c r="X26" s="18"/>
      <c r="Y26" s="19" t="s">
        <v>17</v>
      </c>
      <c r="Z26" s="20"/>
      <c r="AA26" s="19" t="s">
        <v>17</v>
      </c>
      <c r="AB26" s="21"/>
      <c r="AC26" s="34"/>
      <c r="AD26" s="35"/>
      <c r="AE26" s="36"/>
      <c r="AF26" s="79"/>
      <c r="AG26" s="79"/>
      <c r="AH26" s="79"/>
    </row>
    <row r="27" spans="1:34" ht="13.5">
      <c r="A27" s="29"/>
      <c r="B27" s="42"/>
      <c r="C27" s="43"/>
      <c r="D27" s="47"/>
      <c r="E27" s="51"/>
      <c r="F27" s="51"/>
      <c r="G27" s="51"/>
      <c r="H27" s="52"/>
      <c r="I27" s="56"/>
      <c r="J27" s="57"/>
      <c r="K27" s="47"/>
      <c r="L27" s="57"/>
      <c r="M27" s="57"/>
      <c r="N27" s="47"/>
      <c r="O27" s="57"/>
      <c r="P27" s="61"/>
      <c r="Q27" s="64"/>
      <c r="R27" s="64"/>
      <c r="S27" s="29"/>
      <c r="T27" s="12"/>
      <c r="U27" s="9"/>
      <c r="V27" s="9"/>
      <c r="W27" s="9"/>
      <c r="X27" s="18"/>
      <c r="Y27" s="19" t="s">
        <v>17</v>
      </c>
      <c r="Z27" s="20"/>
      <c r="AA27" s="19" t="s">
        <v>17</v>
      </c>
      <c r="AB27" s="21"/>
      <c r="AC27" s="34"/>
      <c r="AD27" s="35"/>
      <c r="AE27" s="36"/>
      <c r="AF27" s="79"/>
      <c r="AG27" s="79"/>
      <c r="AH27" s="79"/>
    </row>
    <row r="28" spans="1:34" ht="13.5">
      <c r="A28" s="30"/>
      <c r="B28" s="44"/>
      <c r="C28" s="45"/>
      <c r="D28" s="48"/>
      <c r="E28" s="53"/>
      <c r="F28" s="53"/>
      <c r="G28" s="53"/>
      <c r="H28" s="54"/>
      <c r="I28" s="58"/>
      <c r="J28" s="59"/>
      <c r="K28" s="48"/>
      <c r="L28" s="59"/>
      <c r="M28" s="59"/>
      <c r="N28" s="48"/>
      <c r="O28" s="59"/>
      <c r="P28" s="62"/>
      <c r="Q28" s="65"/>
      <c r="R28" s="65"/>
      <c r="S28" s="30"/>
      <c r="T28" s="13"/>
      <c r="U28" s="10"/>
      <c r="V28" s="10"/>
      <c r="W28" s="10"/>
      <c r="X28" s="22"/>
      <c r="Y28" s="23" t="s">
        <v>17</v>
      </c>
      <c r="Z28" s="24"/>
      <c r="AA28" s="23" t="s">
        <v>17</v>
      </c>
      <c r="AB28" s="25"/>
      <c r="AC28" s="37"/>
      <c r="AD28" s="38"/>
      <c r="AE28" s="39"/>
      <c r="AF28" s="79"/>
      <c r="AG28" s="79"/>
      <c r="AH28" s="79"/>
    </row>
    <row r="29" spans="1:34" ht="13.5">
      <c r="A29" s="28"/>
      <c r="B29" s="40"/>
      <c r="C29" s="41"/>
      <c r="D29" s="46" t="s">
        <v>13</v>
      </c>
      <c r="E29" s="49"/>
      <c r="F29" s="49"/>
      <c r="G29" s="49"/>
      <c r="H29" s="50"/>
      <c r="I29" s="55"/>
      <c r="J29" s="27"/>
      <c r="K29" s="46" t="s">
        <v>3</v>
      </c>
      <c r="L29" s="27"/>
      <c r="M29" s="27"/>
      <c r="N29" s="46" t="s">
        <v>4</v>
      </c>
      <c r="O29" s="27"/>
      <c r="P29" s="60"/>
      <c r="Q29" s="63"/>
      <c r="R29" s="63"/>
      <c r="S29" s="28"/>
      <c r="T29" s="11"/>
      <c r="U29" s="8"/>
      <c r="V29" s="8"/>
      <c r="W29" s="8"/>
      <c r="X29" s="14"/>
      <c r="Y29" s="15" t="s">
        <v>17</v>
      </c>
      <c r="Z29" s="16"/>
      <c r="AA29" s="15" t="s">
        <v>17</v>
      </c>
      <c r="AB29" s="17"/>
      <c r="AC29" s="31">
        <f>IF(ISERROR('情報システム処理用_リレー'!Y6),"",'情報システム処理用_リレー'!Y6)</f>
      </c>
      <c r="AD29" s="32"/>
      <c r="AE29" s="33"/>
      <c r="AF29" s="79"/>
      <c r="AG29" s="79"/>
      <c r="AH29" s="79"/>
    </row>
    <row r="30" spans="1:34" ht="13.5">
      <c r="A30" s="29"/>
      <c r="B30" s="42"/>
      <c r="C30" s="43"/>
      <c r="D30" s="47"/>
      <c r="E30" s="51"/>
      <c r="F30" s="51"/>
      <c r="G30" s="51"/>
      <c r="H30" s="52"/>
      <c r="I30" s="56"/>
      <c r="J30" s="57"/>
      <c r="K30" s="47"/>
      <c r="L30" s="57"/>
      <c r="M30" s="57"/>
      <c r="N30" s="47"/>
      <c r="O30" s="57"/>
      <c r="P30" s="61"/>
      <c r="Q30" s="64"/>
      <c r="R30" s="64"/>
      <c r="S30" s="29"/>
      <c r="T30" s="12"/>
      <c r="U30" s="9"/>
      <c r="V30" s="9"/>
      <c r="W30" s="9"/>
      <c r="X30" s="18"/>
      <c r="Y30" s="19" t="s">
        <v>17</v>
      </c>
      <c r="Z30" s="20"/>
      <c r="AA30" s="19" t="s">
        <v>17</v>
      </c>
      <c r="AB30" s="21"/>
      <c r="AC30" s="34"/>
      <c r="AD30" s="35"/>
      <c r="AE30" s="36"/>
      <c r="AF30" s="79"/>
      <c r="AG30" s="79"/>
      <c r="AH30" s="79"/>
    </row>
    <row r="31" spans="1:34" ht="13.5">
      <c r="A31" s="29"/>
      <c r="B31" s="42"/>
      <c r="C31" s="43"/>
      <c r="D31" s="47"/>
      <c r="E31" s="51"/>
      <c r="F31" s="51"/>
      <c r="G31" s="51"/>
      <c r="H31" s="52"/>
      <c r="I31" s="56"/>
      <c r="J31" s="57"/>
      <c r="K31" s="47"/>
      <c r="L31" s="57"/>
      <c r="M31" s="57"/>
      <c r="N31" s="47"/>
      <c r="O31" s="57"/>
      <c r="P31" s="61"/>
      <c r="Q31" s="64"/>
      <c r="R31" s="64"/>
      <c r="S31" s="29"/>
      <c r="T31" s="12"/>
      <c r="U31" s="9"/>
      <c r="V31" s="9"/>
      <c r="W31" s="9"/>
      <c r="X31" s="18"/>
      <c r="Y31" s="19" t="s">
        <v>17</v>
      </c>
      <c r="Z31" s="20"/>
      <c r="AA31" s="19" t="s">
        <v>17</v>
      </c>
      <c r="AB31" s="21"/>
      <c r="AC31" s="34"/>
      <c r="AD31" s="35"/>
      <c r="AE31" s="36"/>
      <c r="AF31" s="79"/>
      <c r="AG31" s="79"/>
      <c r="AH31" s="79"/>
    </row>
    <row r="32" spans="1:34" ht="13.5">
      <c r="A32" s="30"/>
      <c r="B32" s="44"/>
      <c r="C32" s="45"/>
      <c r="D32" s="48"/>
      <c r="E32" s="53"/>
      <c r="F32" s="53"/>
      <c r="G32" s="53"/>
      <c r="H32" s="54"/>
      <c r="I32" s="58"/>
      <c r="J32" s="59"/>
      <c r="K32" s="48"/>
      <c r="L32" s="59"/>
      <c r="M32" s="59"/>
      <c r="N32" s="48"/>
      <c r="O32" s="59"/>
      <c r="P32" s="62"/>
      <c r="Q32" s="65"/>
      <c r="R32" s="65"/>
      <c r="S32" s="30"/>
      <c r="T32" s="13"/>
      <c r="U32" s="10"/>
      <c r="V32" s="10"/>
      <c r="W32" s="10"/>
      <c r="X32" s="22"/>
      <c r="Y32" s="23" t="s">
        <v>17</v>
      </c>
      <c r="Z32" s="24"/>
      <c r="AA32" s="23" t="s">
        <v>17</v>
      </c>
      <c r="AB32" s="25"/>
      <c r="AC32" s="37"/>
      <c r="AD32" s="38"/>
      <c r="AE32" s="39"/>
      <c r="AF32" s="79"/>
      <c r="AG32" s="79"/>
      <c r="AH32" s="79"/>
    </row>
    <row r="33" spans="1:34" ht="13.5">
      <c r="A33" s="28"/>
      <c r="B33" s="40"/>
      <c r="C33" s="41"/>
      <c r="D33" s="46" t="s">
        <v>13</v>
      </c>
      <c r="E33" s="49"/>
      <c r="F33" s="49"/>
      <c r="G33" s="49"/>
      <c r="H33" s="50"/>
      <c r="I33" s="55"/>
      <c r="J33" s="27"/>
      <c r="K33" s="46" t="s">
        <v>3</v>
      </c>
      <c r="L33" s="27"/>
      <c r="M33" s="27"/>
      <c r="N33" s="46" t="s">
        <v>4</v>
      </c>
      <c r="O33" s="27"/>
      <c r="P33" s="60"/>
      <c r="Q33" s="63"/>
      <c r="R33" s="63"/>
      <c r="S33" s="28"/>
      <c r="T33" s="11"/>
      <c r="U33" s="8"/>
      <c r="V33" s="8"/>
      <c r="W33" s="8"/>
      <c r="X33" s="14"/>
      <c r="Y33" s="15" t="s">
        <v>17</v>
      </c>
      <c r="Z33" s="16"/>
      <c r="AA33" s="15" t="s">
        <v>17</v>
      </c>
      <c r="AB33" s="17"/>
      <c r="AC33" s="31">
        <f>IF(ISERROR('情報システム処理用_リレー'!Y7),"",'情報システム処理用_リレー'!Y7)</f>
      </c>
      <c r="AD33" s="32"/>
      <c r="AE33" s="33"/>
      <c r="AF33" s="79"/>
      <c r="AG33" s="79"/>
      <c r="AH33" s="79"/>
    </row>
    <row r="34" spans="1:34" ht="13.5">
      <c r="A34" s="29"/>
      <c r="B34" s="42"/>
      <c r="C34" s="43"/>
      <c r="D34" s="47"/>
      <c r="E34" s="51"/>
      <c r="F34" s="51"/>
      <c r="G34" s="51"/>
      <c r="H34" s="52"/>
      <c r="I34" s="56"/>
      <c r="J34" s="57"/>
      <c r="K34" s="47"/>
      <c r="L34" s="57"/>
      <c r="M34" s="57"/>
      <c r="N34" s="47"/>
      <c r="O34" s="57"/>
      <c r="P34" s="61"/>
      <c r="Q34" s="64"/>
      <c r="R34" s="64"/>
      <c r="S34" s="29"/>
      <c r="T34" s="12"/>
      <c r="U34" s="9"/>
      <c r="V34" s="9"/>
      <c r="W34" s="9"/>
      <c r="X34" s="18"/>
      <c r="Y34" s="19" t="s">
        <v>17</v>
      </c>
      <c r="Z34" s="20"/>
      <c r="AA34" s="19" t="s">
        <v>17</v>
      </c>
      <c r="AB34" s="21"/>
      <c r="AC34" s="34"/>
      <c r="AD34" s="35"/>
      <c r="AE34" s="36"/>
      <c r="AF34" s="79"/>
      <c r="AG34" s="79"/>
      <c r="AH34" s="79"/>
    </row>
    <row r="35" spans="1:34" ht="13.5">
      <c r="A35" s="29"/>
      <c r="B35" s="42"/>
      <c r="C35" s="43"/>
      <c r="D35" s="47"/>
      <c r="E35" s="51"/>
      <c r="F35" s="51"/>
      <c r="G35" s="51"/>
      <c r="H35" s="52"/>
      <c r="I35" s="56"/>
      <c r="J35" s="57"/>
      <c r="K35" s="47"/>
      <c r="L35" s="57"/>
      <c r="M35" s="57"/>
      <c r="N35" s="47"/>
      <c r="O35" s="57"/>
      <c r="P35" s="61"/>
      <c r="Q35" s="64"/>
      <c r="R35" s="64"/>
      <c r="S35" s="29"/>
      <c r="T35" s="12"/>
      <c r="U35" s="9"/>
      <c r="V35" s="9"/>
      <c r="W35" s="9"/>
      <c r="X35" s="18"/>
      <c r="Y35" s="19" t="s">
        <v>17</v>
      </c>
      <c r="Z35" s="20"/>
      <c r="AA35" s="19" t="s">
        <v>17</v>
      </c>
      <c r="AB35" s="21"/>
      <c r="AC35" s="34"/>
      <c r="AD35" s="35"/>
      <c r="AE35" s="36"/>
      <c r="AF35" s="79"/>
      <c r="AG35" s="79"/>
      <c r="AH35" s="79"/>
    </row>
    <row r="36" spans="1:34" ht="13.5">
      <c r="A36" s="30"/>
      <c r="B36" s="44"/>
      <c r="C36" s="45"/>
      <c r="D36" s="48"/>
      <c r="E36" s="53"/>
      <c r="F36" s="53"/>
      <c r="G36" s="53"/>
      <c r="H36" s="54"/>
      <c r="I36" s="58"/>
      <c r="J36" s="59"/>
      <c r="K36" s="48"/>
      <c r="L36" s="59"/>
      <c r="M36" s="59"/>
      <c r="N36" s="48"/>
      <c r="O36" s="59"/>
      <c r="P36" s="62"/>
      <c r="Q36" s="65"/>
      <c r="R36" s="65"/>
      <c r="S36" s="30"/>
      <c r="T36" s="13"/>
      <c r="U36" s="10"/>
      <c r="V36" s="10"/>
      <c r="W36" s="10"/>
      <c r="X36" s="22"/>
      <c r="Y36" s="23" t="s">
        <v>17</v>
      </c>
      <c r="Z36" s="24"/>
      <c r="AA36" s="23" t="s">
        <v>17</v>
      </c>
      <c r="AB36" s="25"/>
      <c r="AC36" s="37"/>
      <c r="AD36" s="38"/>
      <c r="AE36" s="39"/>
      <c r="AF36" s="79"/>
      <c r="AG36" s="79"/>
      <c r="AH36" s="79"/>
    </row>
  </sheetData>
  <sheetProtection sheet="1" objects="1" scenarios="1" selectLockedCells="1"/>
  <mergeCells count="95">
    <mergeCell ref="AF21:AH24"/>
    <mergeCell ref="AF25:AH28"/>
    <mergeCell ref="AF29:AH32"/>
    <mergeCell ref="AF33:AH36"/>
    <mergeCell ref="AC13:AE16"/>
    <mergeCell ref="AC17:AE20"/>
    <mergeCell ref="AF12:AH12"/>
    <mergeCell ref="AF13:AH16"/>
    <mergeCell ref="AF17:AH20"/>
    <mergeCell ref="Z2:AB2"/>
    <mergeCell ref="A1:AH1"/>
    <mergeCell ref="X12:AB12"/>
    <mergeCell ref="Q12:R12"/>
    <mergeCell ref="I12:P12"/>
    <mergeCell ref="B12:H12"/>
    <mergeCell ref="P10:Q10"/>
    <mergeCell ref="B10:J10"/>
    <mergeCell ref="AC12:AE12"/>
    <mergeCell ref="B4:J4"/>
    <mergeCell ref="I13:J16"/>
    <mergeCell ref="L13:M16"/>
    <mergeCell ref="O13:P16"/>
    <mergeCell ref="K13:K16"/>
    <mergeCell ref="N13:N16"/>
    <mergeCell ref="A13:A16"/>
    <mergeCell ref="B13:C16"/>
    <mergeCell ref="D13:D16"/>
    <mergeCell ref="E13:H16"/>
    <mergeCell ref="U4:V4"/>
    <mergeCell ref="U7:W7"/>
    <mergeCell ref="U10:W10"/>
    <mergeCell ref="L10:O10"/>
    <mergeCell ref="K7:L7"/>
    <mergeCell ref="N7:O7"/>
    <mergeCell ref="Q13:R16"/>
    <mergeCell ref="S13:S16"/>
    <mergeCell ref="A17:A20"/>
    <mergeCell ref="B17:C20"/>
    <mergeCell ref="D17:D20"/>
    <mergeCell ref="E17:H20"/>
    <mergeCell ref="I17:J20"/>
    <mergeCell ref="K17:K20"/>
    <mergeCell ref="L17:M20"/>
    <mergeCell ref="N17:N20"/>
    <mergeCell ref="O17:P20"/>
    <mergeCell ref="Q17:R20"/>
    <mergeCell ref="S17:S20"/>
    <mergeCell ref="A21:A24"/>
    <mergeCell ref="B21:C24"/>
    <mergeCell ref="D21:D24"/>
    <mergeCell ref="E21:H24"/>
    <mergeCell ref="I21:J24"/>
    <mergeCell ref="K21:K24"/>
    <mergeCell ref="L21:M24"/>
    <mergeCell ref="N21:N24"/>
    <mergeCell ref="O21:P24"/>
    <mergeCell ref="Q21:R24"/>
    <mergeCell ref="S21:S24"/>
    <mergeCell ref="AC21:AE24"/>
    <mergeCell ref="A25:A28"/>
    <mergeCell ref="B25:C28"/>
    <mergeCell ref="D25:D28"/>
    <mergeCell ref="E25:H28"/>
    <mergeCell ref="I25:J28"/>
    <mergeCell ref="K25:K28"/>
    <mergeCell ref="L25:M28"/>
    <mergeCell ref="N25:N28"/>
    <mergeCell ref="O25:P28"/>
    <mergeCell ref="Q25:R28"/>
    <mergeCell ref="S25:S28"/>
    <mergeCell ref="AC25:AE28"/>
    <mergeCell ref="A29:A32"/>
    <mergeCell ref="B29:C32"/>
    <mergeCell ref="D29:D32"/>
    <mergeCell ref="E29:H32"/>
    <mergeCell ref="I29:J32"/>
    <mergeCell ref="K29:K32"/>
    <mergeCell ref="L29:M32"/>
    <mergeCell ref="O33:P36"/>
    <mergeCell ref="N29:N32"/>
    <mergeCell ref="O29:P32"/>
    <mergeCell ref="Q29:R32"/>
    <mergeCell ref="Q33:R36"/>
    <mergeCell ref="I33:J36"/>
    <mergeCell ref="K33:K36"/>
    <mergeCell ref="L33:M36"/>
    <mergeCell ref="N33:N36"/>
    <mergeCell ref="A33:A36"/>
    <mergeCell ref="B33:C36"/>
    <mergeCell ref="D33:D36"/>
    <mergeCell ref="E33:H36"/>
    <mergeCell ref="S33:S36"/>
    <mergeCell ref="AC33:AE36"/>
    <mergeCell ref="AC29:AE32"/>
    <mergeCell ref="S29:S32"/>
  </mergeCells>
  <dataValidations count="10">
    <dataValidation type="list" allowBlank="1" showInputMessage="1" showErrorMessage="1" sqref="A13:A36">
      <formula1>"1:男子,2:女子,3:混合"</formula1>
    </dataValidation>
    <dataValidation type="list" allowBlank="1" showInputMessage="1" showErrorMessage="1" sqref="B13:C36">
      <formula1>"4:200,5:400,6:800"</formula1>
    </dataValidation>
    <dataValidation type="list" allowBlank="1" showInputMessage="1" showErrorMessage="1" sqref="E13:H36">
      <formula1>"6:フリーリレー,7:メドレーリレー"</formula1>
    </dataValidation>
    <dataValidation type="list" allowBlank="1" showInputMessage="1" showErrorMessage="1" sqref="U13:U36 Q13:R36">
      <formula1>"0:一般,1:小学,2:中学,3:高校,4:大学"</formula1>
    </dataValidation>
    <dataValidation type="list" allowBlank="1" showInputMessage="1" showErrorMessage="1" sqref="S13:S36">
      <formula1>"1:1日目,2:2日目,3:3日目,4:4日目,5:5日目,6:6日目,7:7日目"</formula1>
    </dataValidation>
    <dataValidation type="list" allowBlank="1" showInputMessage="1" showErrorMessage="1" sqref="V13:V36">
      <formula1>"1:１年,2:２年,3:３年,4:４年,5:５年,6:６年"</formula1>
    </dataValidation>
    <dataValidation type="list" allowBlank="1" showInputMessage="1" showErrorMessage="1" sqref="P10:Q10">
      <formula1>"1:50,2:25"</formula1>
    </dataValidation>
    <dataValidation allowBlank="1" showInputMessage="1" showErrorMessage="1" imeMode="hiragana" sqref="B4:J4 B10:J10 U7:W7 U10:W10 T13:T36"/>
    <dataValidation allowBlank="1" showInputMessage="1" showErrorMessage="1" imeMode="off" sqref="C7 E7 G7 K7:L7 N7:O7 U4:V4 L13:M36 O13:P36 W13:X36 Z13:Z36 AB13:AB36 I13:J36 AC2 AE2 AG2"/>
    <dataValidation type="list" allowBlank="1" showInputMessage="1" showErrorMessage="1" sqref="AF13:AF36">
      <formula1>"発行,不要"</formula1>
    </dataValidation>
  </dataValidations>
  <printOptions/>
  <pageMargins left="0.52" right="0.41" top="0.79" bottom="0.53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25" sqref="E25"/>
    </sheetView>
  </sheetViews>
  <sheetFormatPr defaultColWidth="9.00390625" defaultRowHeight="13.5"/>
  <sheetData>
    <row r="1" spans="1:5" ht="13.5">
      <c r="A1" s="3" t="s">
        <v>21</v>
      </c>
      <c r="B1" s="3" t="s">
        <v>22</v>
      </c>
      <c r="C1" s="3" t="s">
        <v>23</v>
      </c>
      <c r="D1" s="3" t="s">
        <v>24</v>
      </c>
      <c r="E1" s="3" t="s">
        <v>25</v>
      </c>
    </row>
    <row r="2" spans="1:5" ht="13.5">
      <c r="A2" t="s">
        <v>26</v>
      </c>
      <c r="B2" t="s">
        <v>129</v>
      </c>
      <c r="C2" s="4" t="s">
        <v>130</v>
      </c>
      <c r="D2" s="4" t="s">
        <v>98</v>
      </c>
      <c r="E2" t="s">
        <v>27</v>
      </c>
    </row>
    <row r="3" spans="1:5" ht="13.5">
      <c r="A3" t="s">
        <v>28</v>
      </c>
      <c r="B3" s="4" t="s">
        <v>131</v>
      </c>
      <c r="C3" t="s">
        <v>131</v>
      </c>
      <c r="D3" t="s">
        <v>29</v>
      </c>
      <c r="E3" t="s">
        <v>99</v>
      </c>
    </row>
    <row r="4" spans="1:5" ht="13.5">
      <c r="A4" t="s">
        <v>31</v>
      </c>
      <c r="B4" t="s">
        <v>32</v>
      </c>
      <c r="C4" t="s">
        <v>32</v>
      </c>
      <c r="D4" t="s">
        <v>30</v>
      </c>
      <c r="E4" t="s">
        <v>30</v>
      </c>
    </row>
    <row r="5" spans="1:5" ht="13.5">
      <c r="A5" t="s">
        <v>33</v>
      </c>
      <c r="B5" s="4" t="s">
        <v>132</v>
      </c>
      <c r="C5" s="4" t="s">
        <v>100</v>
      </c>
      <c r="D5" s="4" t="s">
        <v>92</v>
      </c>
      <c r="E5" t="s">
        <v>34</v>
      </c>
    </row>
    <row r="6" spans="1:5" ht="13.5">
      <c r="A6" t="s">
        <v>35</v>
      </c>
      <c r="B6" s="4" t="s">
        <v>36</v>
      </c>
      <c r="C6" s="4" t="s">
        <v>37</v>
      </c>
      <c r="D6" t="s">
        <v>38</v>
      </c>
      <c r="E6" t="s">
        <v>101</v>
      </c>
    </row>
    <row r="7" spans="1:5" ht="13.5">
      <c r="A7" t="s">
        <v>39</v>
      </c>
      <c r="B7" t="s">
        <v>133</v>
      </c>
      <c r="C7" s="4" t="s">
        <v>40</v>
      </c>
      <c r="D7" s="4" t="s">
        <v>134</v>
      </c>
      <c r="E7" t="s">
        <v>135</v>
      </c>
    </row>
    <row r="8" spans="1:5" ht="13.5">
      <c r="A8" t="s">
        <v>41</v>
      </c>
      <c r="B8" t="s">
        <v>42</v>
      </c>
      <c r="C8" t="s">
        <v>42</v>
      </c>
      <c r="D8" s="4" t="s">
        <v>136</v>
      </c>
      <c r="E8" t="s">
        <v>102</v>
      </c>
    </row>
    <row r="9" spans="1:5" ht="13.5">
      <c r="A9" t="s">
        <v>103</v>
      </c>
      <c r="B9" t="s">
        <v>30</v>
      </c>
      <c r="C9" t="s">
        <v>30</v>
      </c>
      <c r="D9" s="4" t="s">
        <v>30</v>
      </c>
      <c r="E9" s="4" t="s">
        <v>30</v>
      </c>
    </row>
    <row r="10" spans="1:5" ht="13.5">
      <c r="A10" t="s">
        <v>43</v>
      </c>
      <c r="B10" t="s">
        <v>137</v>
      </c>
      <c r="C10" t="s">
        <v>138</v>
      </c>
      <c r="D10" s="4" t="s">
        <v>44</v>
      </c>
      <c r="E10" t="s">
        <v>139</v>
      </c>
    </row>
    <row r="11" spans="1:5" ht="13.5">
      <c r="A11" t="s">
        <v>45</v>
      </c>
      <c r="B11" t="s">
        <v>46</v>
      </c>
      <c r="C11" t="s">
        <v>93</v>
      </c>
      <c r="D11" t="s">
        <v>140</v>
      </c>
      <c r="E11" s="4" t="s">
        <v>104</v>
      </c>
    </row>
    <row r="12" spans="1:5" ht="13.5">
      <c r="A12" t="s">
        <v>105</v>
      </c>
      <c r="B12" s="4" t="s">
        <v>141</v>
      </c>
      <c r="C12" s="4" t="s">
        <v>106</v>
      </c>
      <c r="D12" s="4" t="s">
        <v>142</v>
      </c>
      <c r="E12" t="s">
        <v>143</v>
      </c>
    </row>
    <row r="13" spans="1:5" ht="13.5">
      <c r="A13" t="s">
        <v>107</v>
      </c>
      <c r="B13" s="4" t="s">
        <v>144</v>
      </c>
      <c r="C13" s="4" t="s">
        <v>144</v>
      </c>
      <c r="D13" t="s">
        <v>145</v>
      </c>
      <c r="E13" t="s">
        <v>108</v>
      </c>
    </row>
    <row r="14" spans="1:5" ht="13.5">
      <c r="A14" t="s">
        <v>109</v>
      </c>
      <c r="B14" t="s">
        <v>146</v>
      </c>
      <c r="C14" t="s">
        <v>110</v>
      </c>
      <c r="D14" t="s">
        <v>146</v>
      </c>
      <c r="E14" s="4" t="s">
        <v>147</v>
      </c>
    </row>
    <row r="15" spans="1:5" ht="13.5">
      <c r="A15" t="s">
        <v>111</v>
      </c>
      <c r="B15" t="s">
        <v>112</v>
      </c>
      <c r="C15" t="s">
        <v>148</v>
      </c>
      <c r="D15" t="s">
        <v>149</v>
      </c>
      <c r="E15" t="s">
        <v>30</v>
      </c>
    </row>
    <row r="16" spans="1:5" ht="13.5">
      <c r="A16" t="s">
        <v>47</v>
      </c>
      <c r="B16" t="s">
        <v>150</v>
      </c>
      <c r="C16" t="s">
        <v>113</v>
      </c>
      <c r="D16" t="s">
        <v>114</v>
      </c>
      <c r="E16" t="s">
        <v>48</v>
      </c>
    </row>
    <row r="17" spans="1:5" ht="13.5">
      <c r="A17" t="s">
        <v>49</v>
      </c>
      <c r="B17" t="s">
        <v>115</v>
      </c>
      <c r="C17" t="s">
        <v>115</v>
      </c>
      <c r="D17" s="4" t="s">
        <v>116</v>
      </c>
      <c r="E17" t="s">
        <v>30</v>
      </c>
    </row>
    <row r="18" spans="1:5" ht="13.5">
      <c r="A18" t="s">
        <v>50</v>
      </c>
      <c r="B18" t="s">
        <v>117</v>
      </c>
      <c r="C18" t="s">
        <v>94</v>
      </c>
      <c r="D18" t="s">
        <v>30</v>
      </c>
      <c r="E18" t="s">
        <v>30</v>
      </c>
    </row>
    <row r="19" spans="1:5" ht="13.5">
      <c r="A19" t="s">
        <v>51</v>
      </c>
      <c r="B19" s="4" t="s">
        <v>151</v>
      </c>
      <c r="C19" t="s">
        <v>152</v>
      </c>
      <c r="D19" t="s">
        <v>118</v>
      </c>
      <c r="E19" t="s">
        <v>52</v>
      </c>
    </row>
    <row r="20" spans="1:5" ht="13.5">
      <c r="A20" t="s">
        <v>53</v>
      </c>
      <c r="B20" t="s">
        <v>153</v>
      </c>
      <c r="C20" t="s">
        <v>95</v>
      </c>
      <c r="D20" t="s">
        <v>119</v>
      </c>
      <c r="E20" t="s">
        <v>30</v>
      </c>
    </row>
    <row r="21" spans="1:5" ht="13.5">
      <c r="A21" t="s">
        <v>54</v>
      </c>
      <c r="B21" t="s">
        <v>154</v>
      </c>
      <c r="C21" t="s">
        <v>120</v>
      </c>
      <c r="D21" t="s">
        <v>155</v>
      </c>
      <c r="E21" t="s">
        <v>55</v>
      </c>
    </row>
    <row r="22" spans="1:5" ht="13.5">
      <c r="A22" t="s">
        <v>56</v>
      </c>
      <c r="B22" t="s">
        <v>96</v>
      </c>
      <c r="C22" t="s">
        <v>57</v>
      </c>
      <c r="D22" t="s">
        <v>58</v>
      </c>
      <c r="E22" t="s">
        <v>30</v>
      </c>
    </row>
    <row r="23" spans="1:5" ht="13.5">
      <c r="A23" t="s">
        <v>121</v>
      </c>
      <c r="B23" t="s">
        <v>30</v>
      </c>
      <c r="C23" t="s">
        <v>30</v>
      </c>
      <c r="D23" t="s">
        <v>30</v>
      </c>
      <c r="E23" t="s">
        <v>30</v>
      </c>
    </row>
    <row r="24" spans="1:5" ht="13.5">
      <c r="A24" t="s">
        <v>59</v>
      </c>
      <c r="B24" t="s">
        <v>156</v>
      </c>
      <c r="C24" t="s">
        <v>122</v>
      </c>
      <c r="D24" t="s">
        <v>157</v>
      </c>
      <c r="E24" t="s">
        <v>158</v>
      </c>
    </row>
    <row r="25" spans="1:4" ht="13.5">
      <c r="A25" t="s">
        <v>60</v>
      </c>
      <c r="B25" t="s">
        <v>159</v>
      </c>
      <c r="C25" t="s">
        <v>159</v>
      </c>
      <c r="D25" t="s">
        <v>97</v>
      </c>
    </row>
    <row r="26" spans="1:5" ht="13.5">
      <c r="A26" t="s">
        <v>123</v>
      </c>
      <c r="B26" t="s">
        <v>160</v>
      </c>
      <c r="C26" t="s">
        <v>160</v>
      </c>
      <c r="D26" t="s">
        <v>161</v>
      </c>
      <c r="E26" t="s">
        <v>162</v>
      </c>
    </row>
    <row r="27" spans="1:5" ht="13.5">
      <c r="A27" t="s">
        <v>124</v>
      </c>
      <c r="B27" t="s">
        <v>30</v>
      </c>
      <c r="C27" t="s">
        <v>30</v>
      </c>
      <c r="D27" t="s">
        <v>30</v>
      </c>
      <c r="E27" t="s">
        <v>30</v>
      </c>
    </row>
    <row r="28" spans="1:5" ht="13.5">
      <c r="A28" t="s">
        <v>125</v>
      </c>
      <c r="B28" t="s">
        <v>163</v>
      </c>
      <c r="C28" t="s">
        <v>163</v>
      </c>
      <c r="D28" t="s">
        <v>164</v>
      </c>
      <c r="E28" t="s">
        <v>165</v>
      </c>
    </row>
    <row r="29" ht="13.5">
      <c r="A29" t="s">
        <v>126</v>
      </c>
    </row>
  </sheetData>
  <sheetProtection sheet="1" objects="1" scenarios="1" selectLockedCells="1" selectUnlockedCell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5.75390625" style="0" customWidth="1"/>
    <col min="5" max="5" width="6.25390625" style="0" customWidth="1"/>
    <col min="6" max="6" width="5.75390625" style="0" customWidth="1"/>
    <col min="10" max="10" width="4.125" style="0" customWidth="1"/>
    <col min="12" max="12" width="4.125" style="0" customWidth="1"/>
    <col min="14" max="14" width="4.125" style="0" customWidth="1"/>
    <col min="16" max="17" width="4.125" style="0" customWidth="1"/>
    <col min="21" max="21" width="5.75390625" style="0" customWidth="1"/>
    <col min="22" max="22" width="6.50390625" style="0" customWidth="1"/>
    <col min="23" max="23" width="6.25390625" style="0" customWidth="1"/>
    <col min="24" max="24" width="4.375" style="0" customWidth="1"/>
    <col min="25" max="27" width="6.50390625" style="0" customWidth="1"/>
  </cols>
  <sheetData>
    <row r="1" spans="1:27" ht="13.5">
      <c r="A1" t="s">
        <v>61</v>
      </c>
      <c r="B1" t="s">
        <v>62</v>
      </c>
      <c r="C1" t="s">
        <v>0</v>
      </c>
      <c r="D1" t="s">
        <v>1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</v>
      </c>
      <c r="K1" t="s">
        <v>68</v>
      </c>
      <c r="L1" t="s">
        <v>6</v>
      </c>
      <c r="M1" t="s">
        <v>69</v>
      </c>
      <c r="N1" t="s">
        <v>6</v>
      </c>
      <c r="O1" t="s">
        <v>70</v>
      </c>
      <c r="P1" t="s">
        <v>6</v>
      </c>
      <c r="Q1" t="s">
        <v>71</v>
      </c>
      <c r="R1" t="s">
        <v>2</v>
      </c>
      <c r="S1" t="s">
        <v>9</v>
      </c>
      <c r="T1" t="s">
        <v>72</v>
      </c>
      <c r="U1" t="s">
        <v>73</v>
      </c>
      <c r="V1" t="s">
        <v>74</v>
      </c>
      <c r="W1" t="s">
        <v>75</v>
      </c>
      <c r="X1" t="s">
        <v>76</v>
      </c>
      <c r="Y1" t="s">
        <v>77</v>
      </c>
      <c r="Z1" t="s">
        <v>78</v>
      </c>
      <c r="AA1" t="s">
        <v>79</v>
      </c>
    </row>
    <row r="2" spans="1:27" ht="13.5">
      <c r="A2">
        <v>1</v>
      </c>
      <c r="B2" t="str">
        <f>LEFT('リレー種目入力用'!$P$10,1)&amp;LEFT('リレー種目入力用'!A13,1)&amp;LEFT('リレー種目入力用'!E13,1)&amp;LEFT('リレー種目入力用'!B13,1)</f>
        <v>1</v>
      </c>
      <c r="C2">
        <f>RIGHT('リレー種目入力用'!A13,2)</f>
      </c>
      <c r="D2" t="e">
        <f>MID('リレー種目入力用'!E13,3,LEN('リレー種目入力用'!E13)-2)</f>
        <v>#VALUE!</v>
      </c>
      <c r="E2" t="e">
        <f>MID('リレー種目入力用'!B13,3,LEN('リレー種目入力用'!B13)-2)&amp;"m"</f>
        <v>#VALUE!</v>
      </c>
      <c r="G2">
        <f>'リレー種目入力用'!$U$7</f>
        <v>0</v>
      </c>
      <c r="H2">
        <f>'リレー種目入力用'!$U$7</f>
        <v>0</v>
      </c>
      <c r="I2">
        <f>'リレー種目入力用'!T13</f>
        <v>0</v>
      </c>
      <c r="J2">
        <f>IF(LEFT('リレー種目入力用'!U13,1)="0","一般",MID('リレー種目入力用'!U13,3,1)&amp;WIDECHAR(MID('リレー種目入力用'!V13,3,1)))</f>
      </c>
      <c r="K2">
        <f>'リレー種目入力用'!T14</f>
        <v>0</v>
      </c>
      <c r="L2">
        <f>IF(LEFT('リレー種目入力用'!U14,1)="0","一般",MID('リレー種目入力用'!U14,3,1)&amp;WIDECHAR(MID('リレー種目入力用'!V14,3,1)))</f>
      </c>
      <c r="M2">
        <f>'リレー種目入力用'!T15</f>
        <v>0</v>
      </c>
      <c r="N2">
        <f>IF(LEFT('リレー種目入力用'!U15)="0","一般",MID('リレー種目入力用'!U15,3,1)&amp;WIDECHAR(MID('リレー種目入力用'!V15,3,1)))</f>
      </c>
      <c r="O2">
        <f>'リレー種目入力用'!T16</f>
        <v>0</v>
      </c>
      <c r="P2">
        <f>IF(LEFT('リレー種目入力用'!U16,1)="0","一般",MID('リレー種目入力用'!U16,3,1)&amp;WIDECHAR(MID('リレー種目入力用'!V16,3,1)))</f>
      </c>
      <c r="Q2">
        <f>RIGHT('リレー種目入力用'!Q13,2)</f>
      </c>
      <c r="R2" t="str">
        <f>IF(ISBLANK('リレー種目入力用'!I13),"   ",RIGHT("  "&amp;'リレー種目入力用'!I13&amp;":",3))&amp;RIGHT("00"&amp;'リレー種目入力用'!L13,2)&amp;"."&amp;RIGHT("00"&amp;'リレー種目入力用'!O13,2)</f>
        <v>   00.00</v>
      </c>
      <c r="S2">
        <f>'リレー種目入力用'!$B$4</f>
        <v>0</v>
      </c>
      <c r="T2">
        <f>'リレー種目入力用'!$B$10</f>
        <v>0</v>
      </c>
      <c r="U2" t="e">
        <f>RIGHT("0"&amp;MONTH('リレー種目入力用'!$I$7+VALUE(LEFT('リレー種目入力用'!S13,1)-1)),2)&amp;"-"&amp;RIGHT("0"&amp;DAY('リレー種目入力用'!$I$7+VALUE(LEFT('リレー種目入力用'!S13,1)-1)),2)</f>
        <v>#VALUE!</v>
      </c>
      <c r="V2" t="str">
        <f>IF(LEFT('リレー種目入力用'!$P$10,1)="1","長水路","短水路")</f>
        <v>長水路</v>
      </c>
      <c r="W2" t="s">
        <v>80</v>
      </c>
      <c r="X2" t="e">
        <f>VALUE(LEFT('リレー種目入力用'!Q13,1))</f>
        <v>#VALUE!</v>
      </c>
      <c r="Y2" t="e">
        <f aca="true" t="shared" si="0" ref="Y2:Y7">IF(Z2="",IF(AA2="","",AA2),Z2)</f>
        <v>#N/A</v>
      </c>
      <c r="Z2" t="e">
        <f>IF(VLOOKUP(B2,relay_kiroku!$A$2:$E$67,2)&gt;R2,"県新","")</f>
        <v>#N/A</v>
      </c>
      <c r="AA2" t="e">
        <f>IF(AND(X2&gt;0,X2&lt;4),IF(VLOOKUP(B2,relay_kiroku!$A$2:$E$67,6-X2)&gt;R2,INDEX(relay_kiroku!$C$1:E1,1,4-X2),""),"")</f>
        <v>#VALUE!</v>
      </c>
    </row>
    <row r="3" spans="1:27" ht="13.5">
      <c r="A3">
        <v>2</v>
      </c>
      <c r="B3" t="str">
        <f>LEFT('リレー種目入力用'!$P$10,1)&amp;LEFT('リレー種目入力用'!A17,1)&amp;LEFT('リレー種目入力用'!E17,1)&amp;LEFT('リレー種目入力用'!B17,1)</f>
        <v>1</v>
      </c>
      <c r="C3">
        <f>RIGHT('リレー種目入力用'!A17,2)</f>
      </c>
      <c r="D3" t="e">
        <f>MID('リレー種目入力用'!E17,3,LEN('リレー種目入力用'!E17)-2)</f>
        <v>#VALUE!</v>
      </c>
      <c r="E3" t="e">
        <f>MID('リレー種目入力用'!B17,3,LEN('リレー種目入力用'!B17)-2)&amp;"m"</f>
        <v>#VALUE!</v>
      </c>
      <c r="G3">
        <f>'リレー種目入力用'!$U$7</f>
        <v>0</v>
      </c>
      <c r="H3">
        <f>'リレー種目入力用'!$U$7</f>
        <v>0</v>
      </c>
      <c r="I3">
        <f>'リレー種目入力用'!T17</f>
        <v>0</v>
      </c>
      <c r="J3">
        <f>IF(LEFT('リレー種目入力用'!U17,1)="0","一般",MID('リレー種目入力用'!U17,3,1)&amp;WIDECHAR(MID('リレー種目入力用'!V17,3,1)))</f>
      </c>
      <c r="K3">
        <f>'リレー種目入力用'!T18</f>
        <v>0</v>
      </c>
      <c r="L3">
        <f>IF(LEFT('リレー種目入力用'!U18,1)="0","一般",MID('リレー種目入力用'!U18,3,1)&amp;WIDECHAR(MID('リレー種目入力用'!V18,3,1)))</f>
      </c>
      <c r="M3">
        <f>'リレー種目入力用'!T19</f>
        <v>0</v>
      </c>
      <c r="N3">
        <f>IF(LEFT('リレー種目入力用'!U19)="0","一般",MID('リレー種目入力用'!U19,3,1)&amp;WIDECHAR(MID('リレー種目入力用'!V19,3,1)))</f>
      </c>
      <c r="O3">
        <f>'リレー種目入力用'!T20</f>
        <v>0</v>
      </c>
      <c r="P3">
        <f>IF(LEFT('リレー種目入力用'!U20,1)="0","一般",MID('リレー種目入力用'!U20,3,1)&amp;WIDECHAR(MID('リレー種目入力用'!V20,3,1)))</f>
      </c>
      <c r="Q3">
        <f>RIGHT('リレー種目入力用'!Q17,2)</f>
      </c>
      <c r="R3" t="str">
        <f>IF(ISBLANK('リレー種目入力用'!I17),"   ",RIGHT("  "&amp;'リレー種目入力用'!I17&amp;":",3))&amp;RIGHT("00"&amp;'リレー種目入力用'!L17,2)&amp;"."&amp;RIGHT("00"&amp;'リレー種目入力用'!O17,2)</f>
        <v>   00.00</v>
      </c>
      <c r="S3">
        <f>'リレー種目入力用'!$B$4</f>
        <v>0</v>
      </c>
      <c r="T3">
        <f>'リレー種目入力用'!$B$10</f>
        <v>0</v>
      </c>
      <c r="U3" t="e">
        <f>RIGHT("0"&amp;MONTH('リレー種目入力用'!$I$7+VALUE(LEFT('リレー種目入力用'!S17,1)-1)),2)&amp;"-"&amp;RIGHT("0"&amp;DAY('リレー種目入力用'!$I$7+VALUE(LEFT('リレー種目入力用'!S17,1)-1)),2)</f>
        <v>#VALUE!</v>
      </c>
      <c r="V3" t="str">
        <f>IF(LEFT('リレー種目入力用'!$P$10,1)="1","長水路","短水路")</f>
        <v>長水路</v>
      </c>
      <c r="W3" t="s">
        <v>80</v>
      </c>
      <c r="X3" t="e">
        <f>VALUE(LEFT('リレー種目入力用'!Q17,1))</f>
        <v>#VALUE!</v>
      </c>
      <c r="Y3" t="e">
        <f t="shared" si="0"/>
        <v>#N/A</v>
      </c>
      <c r="Z3" t="e">
        <f>IF(VLOOKUP(B3,relay_kiroku!$A$2:$E$67,2)&gt;R3,"県新","")</f>
        <v>#N/A</v>
      </c>
      <c r="AA3" t="e">
        <f>IF(AND(X3&gt;0,X3&lt;4),IF(VLOOKUP(B3,relay_kiroku!$A$2:$E$67,6-X3)&gt;R3,INDEX(relay_kiroku!$C$1:E2,1,4-X3),""),"")</f>
        <v>#VALUE!</v>
      </c>
    </row>
    <row r="4" spans="1:27" ht="13.5">
      <c r="A4">
        <v>3</v>
      </c>
      <c r="B4" t="str">
        <f>LEFT('リレー種目入力用'!$P$10,1)&amp;LEFT('リレー種目入力用'!A21,1)&amp;LEFT('リレー種目入力用'!E21,1)&amp;LEFT('リレー種目入力用'!B21,1)</f>
        <v>1</v>
      </c>
      <c r="C4">
        <f>RIGHT('リレー種目入力用'!A21,2)</f>
      </c>
      <c r="D4" t="e">
        <f>MID('リレー種目入力用'!E21,3,LEN('リレー種目入力用'!E21)-2)</f>
        <v>#VALUE!</v>
      </c>
      <c r="E4" t="e">
        <f>MID('リレー種目入力用'!B21,3,LEN('リレー種目入力用'!B21)-2)&amp;"m"</f>
        <v>#VALUE!</v>
      </c>
      <c r="G4">
        <f>'リレー種目入力用'!$U$7</f>
        <v>0</v>
      </c>
      <c r="H4">
        <f>'リレー種目入力用'!$U$7</f>
        <v>0</v>
      </c>
      <c r="I4">
        <f>'リレー種目入力用'!T21</f>
        <v>0</v>
      </c>
      <c r="J4">
        <f>IF(LEFT('リレー種目入力用'!U21,1)="0","一般",MID('リレー種目入力用'!U21,3,1)&amp;WIDECHAR(MID('リレー種目入力用'!V21,3,1)))</f>
      </c>
      <c r="K4">
        <f>'リレー種目入力用'!T22</f>
        <v>0</v>
      </c>
      <c r="L4">
        <f>IF(LEFT('リレー種目入力用'!U22,1)="0","一般",MID('リレー種目入力用'!U22,3,1)&amp;WIDECHAR(MID('リレー種目入力用'!V22,3,1)))</f>
      </c>
      <c r="M4">
        <f>'リレー種目入力用'!T23</f>
        <v>0</v>
      </c>
      <c r="N4">
        <f>IF(LEFT('リレー種目入力用'!U23)="0","一般",MID('リレー種目入力用'!U23,3,1)&amp;WIDECHAR(MID('リレー種目入力用'!V23,3,1)))</f>
      </c>
      <c r="O4">
        <f>'リレー種目入力用'!T24</f>
        <v>0</v>
      </c>
      <c r="P4">
        <f>IF(LEFT('リレー種目入力用'!U24,1)="0","一般",MID('リレー種目入力用'!U24,3,1)&amp;WIDECHAR(MID('リレー種目入力用'!V24,3,1)))</f>
      </c>
      <c r="Q4">
        <f>RIGHT('リレー種目入力用'!Q21,2)</f>
      </c>
      <c r="R4" t="str">
        <f>IF(ISBLANK('リレー種目入力用'!I21),"   ",RIGHT("  "&amp;'リレー種目入力用'!I21&amp;":",3))&amp;RIGHT("00"&amp;'リレー種目入力用'!L21,2)&amp;"."&amp;RIGHT("00"&amp;'リレー種目入力用'!O21,2)</f>
        <v>   00.00</v>
      </c>
      <c r="S4">
        <f>'リレー種目入力用'!$B$4</f>
        <v>0</v>
      </c>
      <c r="T4">
        <f>'リレー種目入力用'!$B$10</f>
        <v>0</v>
      </c>
      <c r="U4" t="e">
        <f>RIGHT("0"&amp;MONTH('リレー種目入力用'!$I$7+VALUE(LEFT('リレー種目入力用'!S21,1)-1)),2)&amp;"-"&amp;RIGHT("0"&amp;DAY('リレー種目入力用'!$I$7+VALUE(LEFT('リレー種目入力用'!S21,1)-1)),2)</f>
        <v>#VALUE!</v>
      </c>
      <c r="V4" t="str">
        <f>IF(LEFT('リレー種目入力用'!$P$10,1)="1","長水路","短水路")</f>
        <v>長水路</v>
      </c>
      <c r="W4" t="s">
        <v>80</v>
      </c>
      <c r="X4" t="e">
        <f>VALUE(LEFT('リレー種目入力用'!Q21,1))</f>
        <v>#VALUE!</v>
      </c>
      <c r="Y4" t="e">
        <f t="shared" si="0"/>
        <v>#N/A</v>
      </c>
      <c r="Z4" t="e">
        <f>IF(VLOOKUP(B4,relay_kiroku!$A$2:$E$67,2)&gt;R4,"県新","")</f>
        <v>#N/A</v>
      </c>
      <c r="AA4" t="e">
        <f>IF(AND(X4&gt;0,X4&lt;4),IF(VLOOKUP(B4,relay_kiroku!$A$2:$E$67,6-X4)&gt;R4,INDEX(relay_kiroku!$C$1:E3,1,4-X4),""),"")</f>
        <v>#VALUE!</v>
      </c>
    </row>
    <row r="5" spans="1:27" ht="13.5">
      <c r="A5">
        <v>4</v>
      </c>
      <c r="B5" t="str">
        <f>LEFT('リレー種目入力用'!$P$10,1)&amp;LEFT('リレー種目入力用'!A25,1)&amp;LEFT('リレー種目入力用'!E25,1)&amp;LEFT('リレー種目入力用'!B25,1)</f>
        <v>1</v>
      </c>
      <c r="C5">
        <f>RIGHT('リレー種目入力用'!A25,2)</f>
      </c>
      <c r="D5" t="e">
        <f>MID('リレー種目入力用'!E25,3,LEN('リレー種目入力用'!E25)-2)</f>
        <v>#VALUE!</v>
      </c>
      <c r="E5" t="e">
        <f>MID('リレー種目入力用'!B25,3,LEN('リレー種目入力用'!B25)-2)&amp;"m"</f>
        <v>#VALUE!</v>
      </c>
      <c r="G5">
        <f>'リレー種目入力用'!$U$7</f>
        <v>0</v>
      </c>
      <c r="H5">
        <f>'リレー種目入力用'!$U$7</f>
        <v>0</v>
      </c>
      <c r="I5">
        <f>'リレー種目入力用'!T25</f>
        <v>0</v>
      </c>
      <c r="J5">
        <f>IF(LEFT('リレー種目入力用'!U25,1)="0","一般",MID('リレー種目入力用'!U25,3,1)&amp;WIDECHAR(MID('リレー種目入力用'!V25,3,1)))</f>
      </c>
      <c r="K5">
        <f>'リレー種目入力用'!T26</f>
        <v>0</v>
      </c>
      <c r="L5">
        <f>IF(LEFT('リレー種目入力用'!U26,1)="0","一般",MID('リレー種目入力用'!U26,3,1)&amp;WIDECHAR(MID('リレー種目入力用'!V26,3,1)))</f>
      </c>
      <c r="M5">
        <f>'リレー種目入力用'!T27</f>
        <v>0</v>
      </c>
      <c r="N5">
        <f>IF(LEFT('リレー種目入力用'!U27)="0","一般",MID('リレー種目入力用'!U27,3,1)&amp;WIDECHAR(MID('リレー種目入力用'!V27,3,1)))</f>
      </c>
      <c r="O5">
        <f>'リレー種目入力用'!T28</f>
        <v>0</v>
      </c>
      <c r="P5">
        <f>IF(LEFT('リレー種目入力用'!U28,1)="0","一般",MID('リレー種目入力用'!U28,3,1)&amp;WIDECHAR(MID('リレー種目入力用'!V28,3,1)))</f>
      </c>
      <c r="Q5">
        <f>RIGHT('リレー種目入力用'!Q25,2)</f>
      </c>
      <c r="R5" t="str">
        <f>IF(ISBLANK('リレー種目入力用'!I25),"   ",RIGHT("  "&amp;'リレー種目入力用'!I25&amp;":",3))&amp;RIGHT("00"&amp;'リレー種目入力用'!L25,2)&amp;"."&amp;RIGHT("00"&amp;'リレー種目入力用'!O25,2)</f>
        <v>   00.00</v>
      </c>
      <c r="S5">
        <f>'リレー種目入力用'!$B$4</f>
        <v>0</v>
      </c>
      <c r="T5">
        <f>'リレー種目入力用'!$B$10</f>
        <v>0</v>
      </c>
      <c r="U5" t="e">
        <f>RIGHT("0"&amp;MONTH('リレー種目入力用'!$I$7+VALUE(LEFT('リレー種目入力用'!S25,1)-1)),2)&amp;"-"&amp;RIGHT("0"&amp;DAY('リレー種目入力用'!$I$7+VALUE(LEFT('リレー種目入力用'!S25,1)-1)),2)</f>
        <v>#VALUE!</v>
      </c>
      <c r="V5" t="str">
        <f>IF(LEFT('リレー種目入力用'!$P$10,1)="1","長水路","短水路")</f>
        <v>長水路</v>
      </c>
      <c r="W5" t="s">
        <v>80</v>
      </c>
      <c r="X5" t="e">
        <f>VALUE(LEFT('リレー種目入力用'!Q25,1))</f>
        <v>#VALUE!</v>
      </c>
      <c r="Y5" t="e">
        <f t="shared" si="0"/>
        <v>#N/A</v>
      </c>
      <c r="Z5" t="e">
        <f>IF(VLOOKUP(B5,relay_kiroku!$A$2:$E$67,2)&gt;R5,"県新","")</f>
        <v>#N/A</v>
      </c>
      <c r="AA5" t="e">
        <f>IF(AND(X5&gt;0,X5&lt;4),IF(VLOOKUP(B5,relay_kiroku!$A$2:$E$67,6-X5)&gt;R5,INDEX(relay_kiroku!$C$1:E4,1,4-X5),""),"")</f>
        <v>#VALUE!</v>
      </c>
    </row>
    <row r="6" spans="1:27" ht="13.5">
      <c r="A6">
        <v>5</v>
      </c>
      <c r="B6" t="str">
        <f>LEFT('リレー種目入力用'!$P$10,1)&amp;LEFT('リレー種目入力用'!A29,1)&amp;LEFT('リレー種目入力用'!E29,1)&amp;LEFT('リレー種目入力用'!B29,1)</f>
        <v>1</v>
      </c>
      <c r="C6">
        <f>RIGHT('リレー種目入力用'!A29,2)</f>
      </c>
      <c r="D6" t="e">
        <f>MID('リレー種目入力用'!E29,3,LEN('リレー種目入力用'!E29)-2)</f>
        <v>#VALUE!</v>
      </c>
      <c r="E6" t="e">
        <f>MID('リレー種目入力用'!B29,3,LEN('リレー種目入力用'!B29)-2)&amp;"m"</f>
        <v>#VALUE!</v>
      </c>
      <c r="G6">
        <f>'リレー種目入力用'!$U$7</f>
        <v>0</v>
      </c>
      <c r="H6">
        <f>'リレー種目入力用'!$U$7</f>
        <v>0</v>
      </c>
      <c r="I6">
        <f>'リレー種目入力用'!T29</f>
        <v>0</v>
      </c>
      <c r="J6">
        <f>IF(LEFT('リレー種目入力用'!U29,1)="0","一般",MID('リレー種目入力用'!U29,3,1)&amp;WIDECHAR(MID('リレー種目入力用'!V29,3,1)))</f>
      </c>
      <c r="K6">
        <f>'リレー種目入力用'!T30</f>
        <v>0</v>
      </c>
      <c r="L6">
        <f>IF(LEFT('リレー種目入力用'!U30,1)="0","一般",MID('リレー種目入力用'!U30,3,1)&amp;WIDECHAR(MID('リレー種目入力用'!V30,3,1)))</f>
      </c>
      <c r="M6">
        <f>'リレー種目入力用'!T31</f>
        <v>0</v>
      </c>
      <c r="N6">
        <f>IF(LEFT('リレー種目入力用'!U31)="0","一般",MID('リレー種目入力用'!U31,3,1)&amp;WIDECHAR(MID('リレー種目入力用'!V31,3,1)))</f>
      </c>
      <c r="O6">
        <f>'リレー種目入力用'!T32</f>
        <v>0</v>
      </c>
      <c r="P6">
        <f>IF(LEFT('リレー種目入力用'!U32,1)="0","一般",MID('リレー種目入力用'!U32,3,1)&amp;WIDECHAR(MID('リレー種目入力用'!V32,3,1)))</f>
      </c>
      <c r="Q6">
        <f>RIGHT('リレー種目入力用'!Q29,2)</f>
      </c>
      <c r="R6" t="str">
        <f>IF(ISBLANK('リレー種目入力用'!I29),"   ",RIGHT("  "&amp;'リレー種目入力用'!I29&amp;":",3))&amp;RIGHT("00"&amp;'リレー種目入力用'!L29,2)&amp;"."&amp;RIGHT("00"&amp;'リレー種目入力用'!O29,2)</f>
        <v>   00.00</v>
      </c>
      <c r="S6">
        <f>'リレー種目入力用'!$B$4</f>
        <v>0</v>
      </c>
      <c r="T6">
        <f>'リレー種目入力用'!$B$10</f>
        <v>0</v>
      </c>
      <c r="U6" t="e">
        <f>RIGHT("0"&amp;MONTH('リレー種目入力用'!$I$7+VALUE(LEFT('リレー種目入力用'!S29,1)-1)),2)&amp;"-"&amp;RIGHT("0"&amp;DAY('リレー種目入力用'!$I$7+VALUE(LEFT('リレー種目入力用'!S29,1)-1)),2)</f>
        <v>#VALUE!</v>
      </c>
      <c r="V6" t="str">
        <f>IF(LEFT('リレー種目入力用'!$P$10,1)="1","長水路","短水路")</f>
        <v>長水路</v>
      </c>
      <c r="W6" t="s">
        <v>80</v>
      </c>
      <c r="X6" t="e">
        <f>VALUE(LEFT('リレー種目入力用'!Q29,1))</f>
        <v>#VALUE!</v>
      </c>
      <c r="Y6" t="e">
        <f t="shared" si="0"/>
        <v>#N/A</v>
      </c>
      <c r="Z6" t="e">
        <f>IF(VLOOKUP(B6,relay_kiroku!$A$2:$E$67,2)&gt;R6,"県新","")</f>
        <v>#N/A</v>
      </c>
      <c r="AA6" t="e">
        <f>IF(AND(X6&gt;0,X6&lt;4),IF(VLOOKUP(B6,relay_kiroku!$A$2:$E$67,6-X6)&gt;R6,INDEX(relay_kiroku!$C$1:E5,1,4-X6),""),"")</f>
        <v>#VALUE!</v>
      </c>
    </row>
    <row r="7" spans="1:27" ht="13.5">
      <c r="A7">
        <v>6</v>
      </c>
      <c r="B7" t="str">
        <f>LEFT('リレー種目入力用'!$P$10,1)&amp;LEFT('リレー種目入力用'!A33,1)&amp;LEFT('リレー種目入力用'!E33,1)&amp;LEFT('リレー種目入力用'!B33,1)</f>
        <v>1</v>
      </c>
      <c r="C7">
        <f>RIGHT('リレー種目入力用'!A33,2)</f>
      </c>
      <c r="D7" t="e">
        <f>MID('リレー種目入力用'!E33,3,LEN('リレー種目入力用'!E33)-2)</f>
        <v>#VALUE!</v>
      </c>
      <c r="E7" t="e">
        <f>MID('リレー種目入力用'!B33,3,LEN('リレー種目入力用'!B33)-2)&amp;"m"</f>
        <v>#VALUE!</v>
      </c>
      <c r="G7">
        <f>'リレー種目入力用'!$U$7</f>
        <v>0</v>
      </c>
      <c r="H7">
        <f>'リレー種目入力用'!$U$7</f>
        <v>0</v>
      </c>
      <c r="I7">
        <f>'リレー種目入力用'!T33</f>
        <v>0</v>
      </c>
      <c r="J7">
        <f>IF(LEFT('リレー種目入力用'!U33,1)="0","一般",MID('リレー種目入力用'!U33,3,1)&amp;WIDECHAR(MID('リレー種目入力用'!V33,3,1)))</f>
      </c>
      <c r="K7">
        <f>'リレー種目入力用'!T34</f>
        <v>0</v>
      </c>
      <c r="L7">
        <f>IF(LEFT('リレー種目入力用'!U34,1)="0","一般",MID('リレー種目入力用'!U34,3,1)&amp;WIDECHAR(MID('リレー種目入力用'!V34,3,1)))</f>
      </c>
      <c r="M7">
        <f>'リレー種目入力用'!T35</f>
        <v>0</v>
      </c>
      <c r="N7">
        <f>IF(LEFT('リレー種目入力用'!U35)="0","一般",MID('リレー種目入力用'!U35,3,1)&amp;WIDECHAR(MID('リレー種目入力用'!V35,3,1)))</f>
      </c>
      <c r="O7">
        <f>'リレー種目入力用'!T36</f>
        <v>0</v>
      </c>
      <c r="P7">
        <f>IF(LEFT('リレー種目入力用'!U36,1)="0","一般",MID('リレー種目入力用'!U36,3,1)&amp;WIDECHAR(MID('リレー種目入力用'!V36,3,1)))</f>
      </c>
      <c r="Q7">
        <f>RIGHT('リレー種目入力用'!Q33,2)</f>
      </c>
      <c r="R7" t="str">
        <f>IF(ISBLANK('リレー種目入力用'!I33),"   ",RIGHT("  "&amp;'リレー種目入力用'!I33&amp;":",3))&amp;RIGHT("00"&amp;'リレー種目入力用'!L33,2)&amp;"."&amp;RIGHT("00"&amp;'リレー種目入力用'!O33,2)</f>
        <v>   00.00</v>
      </c>
      <c r="S7">
        <f>'リレー種目入力用'!$B$4</f>
        <v>0</v>
      </c>
      <c r="T7">
        <f>'リレー種目入力用'!$B$10</f>
        <v>0</v>
      </c>
      <c r="U7" t="e">
        <f>RIGHT("0"&amp;MONTH('リレー種目入力用'!$I$7+VALUE(LEFT('リレー種目入力用'!S33,1)-1)),2)&amp;"-"&amp;RIGHT("0"&amp;DAY('リレー種目入力用'!$I$7+VALUE(LEFT('リレー種目入力用'!S33,1)-1)),2)</f>
        <v>#VALUE!</v>
      </c>
      <c r="V7" t="str">
        <f>IF(LEFT('リレー種目入力用'!$P$10,1)="1","長水路","短水路")</f>
        <v>長水路</v>
      </c>
      <c r="W7" t="s">
        <v>80</v>
      </c>
      <c r="X7" t="e">
        <f>VALUE(LEFT('リレー種目入力用'!Q33,1))</f>
        <v>#VALUE!</v>
      </c>
      <c r="Y7" t="e">
        <f t="shared" si="0"/>
        <v>#N/A</v>
      </c>
      <c r="Z7" t="e">
        <f>IF(VLOOKUP(B7,relay_kiroku!$A$2:$E$67,2)&gt;R7,"県新","")</f>
        <v>#N/A</v>
      </c>
      <c r="AA7" t="e">
        <f>IF(AND(X7&gt;0,X7&lt;4),IF(VLOOKUP(B7,relay_kiroku!$A$2:$E$67,6-X7)&gt;R7,INDEX(relay_kiroku!$C$1:E6,1,4-X7),""),"")</f>
        <v>#VALUE!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秀幸</dc:creator>
  <cp:keywords/>
  <dc:description/>
  <cp:lastModifiedBy>伊藤　秀幸</cp:lastModifiedBy>
  <cp:lastPrinted>2013-10-14T10:00:51Z</cp:lastPrinted>
  <dcterms:created xsi:type="dcterms:W3CDTF">2013-10-10T06:04:01Z</dcterms:created>
  <dcterms:modified xsi:type="dcterms:W3CDTF">2016-08-24T00:26:47Z</dcterms:modified>
  <cp:category/>
  <cp:version/>
  <cp:contentType/>
  <cp:contentStatus/>
</cp:coreProperties>
</file>